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henrietawinklhofer/Tresorit/proCURE/Downloads für Website/SL/Hilfsmittel &amp; Materialien für Gemeinden/final/"/>
    </mc:Choice>
  </mc:AlternateContent>
  <xr:revisionPtr revIDLastSave="0" documentId="8_{18D52370-D633-A24E-BADF-AC5EBC6854B9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Ocenjevanje ponudb" sheetId="1" r:id="rId1"/>
    <sheet name="Primeri ocenjevanja" sheetId="2" r:id="rId2"/>
    <sheet name="Primer prevoza" sheetId="3" r:id="rId3"/>
    <sheet name="Pojasnil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hpeRtvNF1X8NYM9LUi5HY9nVpHf+rGcA+Rve6QkUx70="/>
    </ext>
  </extLst>
</workbook>
</file>

<file path=xl/calcChain.xml><?xml version="1.0" encoding="utf-8"?>
<calcChain xmlns="http://schemas.openxmlformats.org/spreadsheetml/2006/main">
  <c r="J13" i="2" l="1"/>
  <c r="I13" i="2"/>
  <c r="H13" i="2"/>
  <c r="J14" i="2"/>
  <c r="I14" i="2"/>
  <c r="H14" i="2"/>
  <c r="L24" i="1"/>
  <c r="K24" i="1"/>
  <c r="J24" i="1"/>
  <c r="L23" i="1"/>
  <c r="K23" i="1"/>
  <c r="J23" i="1"/>
  <c r="J15" i="1" l="1"/>
  <c r="M15" i="1" s="1"/>
  <c r="I15" i="1"/>
  <c r="L15" i="1" s="1"/>
  <c r="H15" i="1"/>
  <c r="K15" i="1" s="1"/>
  <c r="J13" i="1"/>
  <c r="M13" i="1" s="1"/>
  <c r="I13" i="1"/>
  <c r="L13" i="1" s="1"/>
  <c r="H13" i="1"/>
  <c r="K13" i="1" s="1"/>
  <c r="F31" i="3"/>
  <c r="N29" i="3"/>
  <c r="M29" i="3"/>
  <c r="L29" i="3"/>
  <c r="O29" i="3" s="1"/>
  <c r="K29" i="3"/>
  <c r="J29" i="3"/>
  <c r="H23" i="3"/>
  <c r="I30" i="3" s="1"/>
  <c r="L30" i="3" s="1"/>
  <c r="O30" i="3" s="1"/>
  <c r="H22" i="3"/>
  <c r="H30" i="3" s="1"/>
  <c r="K30" i="3" s="1"/>
  <c r="N30" i="3" s="1"/>
  <c r="H21" i="3"/>
  <c r="G30" i="3" s="1"/>
  <c r="J30" i="3" s="1"/>
  <c r="M30" i="3" s="1"/>
  <c r="D14" i="3"/>
  <c r="I13" i="3"/>
  <c r="L13" i="3" s="1"/>
  <c r="G13" i="3"/>
  <c r="J13" i="3" s="1"/>
  <c r="M13" i="3" s="1"/>
  <c r="F13" i="3"/>
  <c r="E13" i="3"/>
  <c r="J12" i="3"/>
  <c r="M12" i="3" s="1"/>
  <c r="M14" i="3" s="1"/>
  <c r="I12" i="3"/>
  <c r="L12" i="3" s="1"/>
  <c r="L14" i="3" s="1"/>
  <c r="H12" i="3"/>
  <c r="K12" i="3" s="1"/>
  <c r="D24" i="2"/>
  <c r="L23" i="2"/>
  <c r="K23" i="2"/>
  <c r="J23" i="2"/>
  <c r="M23" i="2" s="1"/>
  <c r="I23" i="2"/>
  <c r="H23" i="2"/>
  <c r="J22" i="2"/>
  <c r="I22" i="2"/>
  <c r="H22" i="2"/>
  <c r="M21" i="2"/>
  <c r="M24" i="2" s="1"/>
  <c r="L21" i="2"/>
  <c r="L24" i="2" s="1"/>
  <c r="J21" i="2"/>
  <c r="I21" i="2"/>
  <c r="H21" i="2"/>
  <c r="K21" i="2" s="1"/>
  <c r="K24" i="2" s="1"/>
  <c r="D15" i="2"/>
  <c r="M14" i="2"/>
  <c r="L14" i="2"/>
  <c r="K14" i="2"/>
  <c r="M13" i="2"/>
  <c r="L13" i="2"/>
  <c r="K13" i="2"/>
  <c r="M12" i="2"/>
  <c r="L12" i="2"/>
  <c r="J12" i="2"/>
  <c r="I12" i="2"/>
  <c r="H12" i="2"/>
  <c r="K12" i="2" s="1"/>
  <c r="F25" i="1"/>
  <c r="O24" i="1"/>
  <c r="N24" i="1"/>
  <c r="M24" i="1"/>
  <c r="O23" i="1"/>
  <c r="N23" i="1"/>
  <c r="M23" i="1"/>
  <c r="D16" i="1"/>
  <c r="J14" i="1"/>
  <c r="M14" i="1" s="1"/>
  <c r="I14" i="1"/>
  <c r="L14" i="1" s="1"/>
  <c r="H14" i="1"/>
  <c r="K14" i="1" s="1"/>
  <c r="J12" i="1"/>
  <c r="M12" i="1" s="1"/>
  <c r="I12" i="1"/>
  <c r="L12" i="1" s="1"/>
  <c r="H12" i="1"/>
  <c r="K12" i="1" s="1"/>
  <c r="M15" i="2" l="1"/>
  <c r="L15" i="2"/>
  <c r="K15" i="2"/>
  <c r="M16" i="1"/>
  <c r="K16" i="1"/>
  <c r="L16" i="1"/>
  <c r="O31" i="3"/>
  <c r="N25" i="1"/>
  <c r="M31" i="3"/>
  <c r="M25" i="1"/>
  <c r="O25" i="1"/>
  <c r="N31" i="3"/>
  <c r="H13" i="3"/>
  <c r="K13" i="3" s="1"/>
  <c r="K14" i="3" s="1"/>
</calcChain>
</file>

<file path=xl/sharedStrings.xml><?xml version="1.0" encoding="utf-8"?>
<sst xmlns="http://schemas.openxmlformats.org/spreadsheetml/2006/main" count="212" uniqueCount="98">
  <si>
    <t>Pristopi k ocenjevanju ponudb v okviru razpisa</t>
  </si>
  <si>
    <t>Številka razpisa xxx za skupino predmetov xxx</t>
  </si>
  <si>
    <t>Merila za oceno ponudb</t>
  </si>
  <si>
    <t>Formula za izračun</t>
  </si>
  <si>
    <t>Uteži</t>
  </si>
  <si>
    <t xml:space="preserve">Pogoji ponudbe	</t>
  </si>
  <si>
    <t xml:space="preserve">Točkovanje		</t>
  </si>
  <si>
    <t>Ocenjevanje</t>
  </si>
  <si>
    <t>Ponudba 1</t>
  </si>
  <si>
    <t>Ponudba 2</t>
  </si>
  <si>
    <t>Ponudba 3</t>
  </si>
  <si>
    <t>Cena</t>
  </si>
  <si>
    <t>Najnižja vrednost * 100 / vrednost ponudnika</t>
  </si>
  <si>
    <t>Merilo 1</t>
  </si>
  <si>
    <t>"Šolske" ocene</t>
  </si>
  <si>
    <t>Merilo 2</t>
  </si>
  <si>
    <t>Ponudnikova vrednost * 100 / najvišja vrednost</t>
  </si>
  <si>
    <t>Merilo 3</t>
  </si>
  <si>
    <t>Binarna lestvica</t>
  </si>
  <si>
    <t>Skupaj</t>
  </si>
  <si>
    <t>Ponudba z najvišjim številom točk je najboljša.</t>
  </si>
  <si>
    <t>Napredni pristopi</t>
  </si>
  <si>
    <t>Vrednost X</t>
  </si>
  <si>
    <t>Vrednost Y</t>
  </si>
  <si>
    <t xml:space="preserve">Pogoji ponudbe		</t>
  </si>
  <si>
    <t>Merilo 4</t>
  </si>
  <si>
    <r>
      <rPr>
        <sz val="11"/>
        <color rgb="FF000000"/>
        <rFont val="Arial"/>
        <family val="2"/>
      </rPr>
      <t xml:space="preserve">Število točk = (vrednost ponudnika - Y) / (X - Y) x 100)
</t>
    </r>
    <r>
      <rPr>
        <i/>
        <sz val="11"/>
        <color rgb="FF000000"/>
        <rFont val="Arial"/>
        <family val="2"/>
      </rPr>
      <t xml:space="preserve">a) Ponudbe z vrednostjo </t>
    </r>
    <r>
      <rPr>
        <b/>
        <i/>
        <sz val="11"/>
        <color rgb="FF000000"/>
        <rFont val="Arial"/>
        <family val="2"/>
      </rPr>
      <t>X ali več</t>
    </r>
    <r>
      <rPr>
        <i/>
        <sz val="11"/>
        <color rgb="FF000000"/>
        <rFont val="Arial"/>
        <family val="2"/>
      </rPr>
      <t xml:space="preserve"> prejmejo najvišje število točk 100.
b) Ponudbe z vrednostjo </t>
    </r>
    <r>
      <rPr>
        <b/>
        <i/>
        <sz val="11"/>
        <color rgb="FF000000"/>
        <rFont val="Arial"/>
        <family val="2"/>
      </rPr>
      <t>Y ali manj</t>
    </r>
    <r>
      <rPr>
        <i/>
        <sz val="11"/>
        <color rgb="FF000000"/>
        <rFont val="Arial"/>
        <family val="2"/>
      </rPr>
      <t xml:space="preserve"> prejmejo 0 točk.
c) Za ponudbe z vrednostmi med X in Y se število točk izračuna z linearno interpolacijo med tema dvema mejnima vrednostma.</t>
    </r>
  </si>
  <si>
    <t>Merilo 5</t>
  </si>
  <si>
    <r>
      <rPr>
        <sz val="11"/>
        <color rgb="FF000000"/>
        <rFont val="Arial"/>
        <family val="2"/>
      </rPr>
      <t xml:space="preserve">Število točk = (vrednost ponudnika - Y) / (X - Y) x 100)
</t>
    </r>
    <r>
      <rPr>
        <i/>
        <sz val="11"/>
        <color rgb="FF000000"/>
        <rFont val="Arial"/>
        <family val="2"/>
      </rPr>
      <t xml:space="preserve">a) Ponudbe z vrednostjo </t>
    </r>
    <r>
      <rPr>
        <b/>
        <i/>
        <sz val="11"/>
        <color rgb="FF000000"/>
        <rFont val="Arial"/>
        <family val="2"/>
      </rPr>
      <t>X ali več</t>
    </r>
    <r>
      <rPr>
        <i/>
        <sz val="11"/>
        <color rgb="FF000000"/>
        <rFont val="Arial"/>
        <family val="2"/>
      </rPr>
      <t xml:space="preserve"> prejmejo najvišje število točk 100.
b) Ponudbe z vrednostjo </t>
    </r>
    <r>
      <rPr>
        <b/>
        <i/>
        <sz val="11"/>
        <color rgb="FF000000"/>
        <rFont val="Arial"/>
        <family val="2"/>
      </rPr>
      <t>Y ali manj</t>
    </r>
    <r>
      <rPr>
        <i/>
        <sz val="11"/>
        <color rgb="FF000000"/>
        <rFont val="Arial"/>
        <family val="2"/>
      </rPr>
      <t xml:space="preserve"> prejmejo 0 točk.
c) Za ponudbe z vrednostmi med X in Y se število točk izračuna z linearno interpolacijo med tema dvema mejnima vrednostma.</t>
    </r>
  </si>
  <si>
    <t>Primeri ocenjevanja ponudb</t>
  </si>
  <si>
    <t>Primer: Pisarniški material</t>
  </si>
  <si>
    <t>Ocenjevanla merila</t>
  </si>
  <si>
    <t xml:space="preserve">Ocenjevanje		</t>
  </si>
  <si>
    <t>Možnost ponovnega polnjenja</t>
  </si>
  <si>
    <t>da</t>
  </si>
  <si>
    <t>ne</t>
  </si>
  <si>
    <t>Topilo na vodni osnovi</t>
  </si>
  <si>
    <t>Najboljša je ponudba št. 3.</t>
  </si>
  <si>
    <t>Primer: Gostinske storitve</t>
  </si>
  <si>
    <t>v</t>
  </si>
  <si>
    <t>Ocenjevalna merila</t>
  </si>
  <si>
    <t>Odločitev žirije (testni obrok)</t>
  </si>
  <si>
    <t>zadovoljivo</t>
  </si>
  <si>
    <t>dobro</t>
  </si>
  <si>
    <t>zelo dobro</t>
  </si>
  <si>
    <t>Odstotek ekološke hrane</t>
  </si>
  <si>
    <t>Total</t>
  </si>
  <si>
    <t>Najboljša je ponudba št. 2.</t>
  </si>
  <si>
    <t>Uporaba pristopov vrednotenja: Primeri ponudb</t>
  </si>
  <si>
    <t>Primer 3: Stroški življenjskega cikla za prevoz</t>
  </si>
  <si>
    <t>Najmanjša vrednost * 100 / vrednost ponudnika</t>
  </si>
  <si>
    <t>Stroški življenjskega cikla za prevoz: GHGTR ponudbe</t>
  </si>
  <si>
    <t>Najmanjša vrednost * 100 / vrednost ponudnika (metoda relativnega točkovanja)</t>
  </si>
  <si>
    <t>Ponudba št. 3 je najboljša.</t>
  </si>
  <si>
    <t>Izračun emisij toplogrednih plinov za ponudbe</t>
  </si>
  <si>
    <t xml:space="preserve">Emisijski faktor (EFV) vozil, namenjenih za uporabo v okviru pogodbe (kg CO2/tkm)	</t>
  </si>
  <si>
    <t xml:space="preserve">Delež potovanj, opravljenih z vozilom	</t>
  </si>
  <si>
    <t>Razdalja (D) v km</t>
  </si>
  <si>
    <t>Izračun emisij toplogrednih plinov (kg CO2)</t>
  </si>
  <si>
    <t>Vozilo 1</t>
  </si>
  <si>
    <t>Vozilo 2</t>
  </si>
  <si>
    <t>Primer 4: Stroški življenjskega cikla za prevoz</t>
  </si>
  <si>
    <t>Ocenjevqalna merila</t>
  </si>
  <si>
    <r>
      <rPr>
        <sz val="12"/>
        <color rgb="FF000000"/>
        <rFont val="Aptos"/>
        <family val="2"/>
      </rPr>
      <t xml:space="preserve">Število točk = (Y - vrednost ponudnika) / (Y - X) x 100)
</t>
    </r>
    <r>
      <rPr>
        <i/>
        <sz val="12"/>
        <color rgb="FF000000"/>
        <rFont val="Aptos"/>
        <family val="2"/>
      </rPr>
      <t>a) Ponudbe z emisijami CO₂ 20 kg (vrednost X) ali manj prejmejo največ 100 točk.
b)Ponudbe z emisijami CO₂ 80 kg (vrednost Y) ali več prejmejo 0 točk.
c) Za ponudbe z emisijami med 20 kg in 80 kg se število točk izračuna z linearno interpolacijo med tema dvema mejnima vrednostma.</t>
    </r>
  </si>
  <si>
    <t>Pristopi k ocenjevanju ponudbe</t>
  </si>
  <si>
    <t>1.</t>
  </si>
  <si>
    <t xml:space="preserve">"Šolske" ocene: Pri merilih, ki jih je mogoče opisati le kvalitativno, se za ocenjevanje lahko uporabi naslednja tabela:				</t>
  </si>
  <si>
    <t>0 točk</t>
  </si>
  <si>
    <t>nezadostno, ni na voljo, se ne uporablja</t>
  </si>
  <si>
    <t>30 točk</t>
  </si>
  <si>
    <t>zadosteno, vendar z večjimi pomanjkljivostmi</t>
  </si>
  <si>
    <t>50 točk</t>
  </si>
  <si>
    <t>zadovoljivo, z manjšimi napakami</t>
  </si>
  <si>
    <t>80 točk</t>
  </si>
  <si>
    <t>dobro, v celoti izvedljivo</t>
  </si>
  <si>
    <t>zadostno</t>
  </si>
  <si>
    <t>100 točk</t>
  </si>
  <si>
    <t>zelo dobro, ustreza vsem zahtevam</t>
  </si>
  <si>
    <t>nezadostno</t>
  </si>
  <si>
    <t>2.</t>
  </si>
  <si>
    <t xml:space="preserve">Za merila, pri katerih visoke vrednosti vodijo k ugodnejšemu vrednotenju (npr. % ekološke hrane)				</t>
  </si>
  <si>
    <t>a)</t>
  </si>
  <si>
    <t>Relativno točkovanje:</t>
  </si>
  <si>
    <t>Število točk = 100 x vrednost ponudnika / najvišja vrednost</t>
  </si>
  <si>
    <t>b)</t>
  </si>
  <si>
    <t>Absolutno točkovanje:</t>
  </si>
  <si>
    <t>Število točk = (vrednost ponudnika - Y) / (X - Y) x 100)</t>
  </si>
  <si>
    <t>a) Ponudbe z vrednostjo X ali več prejmejo 100 točk.
b) Ponudbe z vrednostjo Y ali manj prejmejo 0 točk.
c) Za ponudbe z vrednostmi med X in Y se število točk izračuna z linearno interpolacijo med mejnima vrednostima.</t>
  </si>
  <si>
    <t>3.</t>
  </si>
  <si>
    <t xml:space="preserve">Za merila, pri katerih nizke vrednosti vodijo k ugodnejšemu vrednotenju (cena)			</t>
  </si>
  <si>
    <t>Število točk = 100 x najnižja vrednost / vrednost ponudnika</t>
  </si>
  <si>
    <t>Število točk = (Y - vrednost ponudnika) / (Y - X) x 100)</t>
  </si>
  <si>
    <t>a) Ponudbe z vrednostjo X ali manj prejmejo 100 točk.
b) Ponudbe z vrednostjo Y ali več prejmejo 0 točk.
c) Za ponudbe z vrednostmi med X in Y se število točk izračuna z linearno interpolacijo med mejnima vrednostima.</t>
  </si>
  <si>
    <t>4.</t>
  </si>
  <si>
    <t xml:space="preserve">Binarna lestvica: Za merila, ki omogočajo le dve možni vrednosti („da/ne“, „uspešno/neuspešno“), se lahko za ocenjevanje uporabi naslednja tabela:	</t>
  </si>
  <si>
    <t>Ne, neuspešno, neskladno</t>
  </si>
  <si>
    <t>Da, uspešno, skladno</t>
  </si>
  <si>
    <t>Uteži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</si>
</sst>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??\ &quot;€&quot;_-;_-@"/>
  </numFmts>
  <fonts count="33" x14ac:knownFonts="1">
    <font>
      <sz val="10"/>
      <color theme="1"/>
      <name val="Arial"/>
      <scheme val="minor"/>
    </font>
    <font>
      <sz val="10"/>
      <color theme="1"/>
      <name val="Aptos"/>
      <family val="2"/>
    </font>
    <font>
      <b/>
      <sz val="26"/>
      <color rgb="FF035854"/>
      <name val="Arial"/>
      <family val="2"/>
    </font>
    <font>
      <b/>
      <sz val="26"/>
      <color rgb="FF035854"/>
      <name val="Aptos"/>
      <family val="2"/>
    </font>
    <font>
      <b/>
      <sz val="16"/>
      <color rgb="FF035854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rial"/>
      <family val="2"/>
    </font>
    <font>
      <b/>
      <sz val="11"/>
      <color rgb="FF000000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2"/>
      <color theme="1"/>
      <name val="Aptos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1"/>
      <name val="Aptos"/>
      <family val="2"/>
    </font>
    <font>
      <b/>
      <i/>
      <sz val="10"/>
      <color rgb="FFFF0000"/>
      <name val="Arial"/>
      <family val="2"/>
    </font>
    <font>
      <b/>
      <sz val="16"/>
      <color rgb="FF035854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"/>
      <family val="2"/>
    </font>
    <font>
      <b/>
      <sz val="12"/>
      <color theme="1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i/>
      <sz val="12"/>
      <color rgb="FF000000"/>
      <name val="Aptos"/>
      <family val="2"/>
    </font>
    <font>
      <sz val="12"/>
      <color theme="1"/>
      <name val="Aptos"/>
      <family val="2"/>
    </font>
    <font>
      <b/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89C4CD"/>
        <bgColor rgb="FF89C4CD"/>
      </patternFill>
    </fill>
    <fill>
      <patternFill patternType="solid">
        <fgColor rgb="FFABABAB"/>
        <bgColor rgb="FFABABAB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0" xfId="0" applyFont="1" applyBorder="1" applyAlignment="1">
      <alignment horizontal="left" vertical="center" wrapText="1" readingOrder="1"/>
    </xf>
    <xf numFmtId="1" fontId="12" fillId="0" borderId="15" xfId="0" applyNumberFormat="1" applyFont="1" applyBorder="1" applyAlignment="1">
      <alignment horizontal="center" vertical="center" wrapText="1" readingOrder="1"/>
    </xf>
    <xf numFmtId="1" fontId="12" fillId="0" borderId="11" xfId="0" applyNumberFormat="1" applyFont="1" applyBorder="1" applyAlignment="1">
      <alignment horizontal="center" vertical="center" wrapText="1" readingOrder="1"/>
    </xf>
    <xf numFmtId="1" fontId="12" fillId="0" borderId="14" xfId="0" applyNumberFormat="1" applyFont="1" applyBorder="1" applyAlignment="1">
      <alignment horizontal="center" vertical="center" wrapText="1" readingOrder="1"/>
    </xf>
    <xf numFmtId="1" fontId="12" fillId="0" borderId="16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 readingOrder="1"/>
    </xf>
    <xf numFmtId="9" fontId="12" fillId="0" borderId="0" xfId="0" applyNumberFormat="1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1" fontId="12" fillId="0" borderId="0" xfId="0" applyNumberFormat="1" applyFont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0" fontId="12" fillId="0" borderId="11" xfId="0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wrapText="1" readingOrder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1" fontId="14" fillId="3" borderId="22" xfId="0" applyNumberFormat="1" applyFont="1" applyFill="1" applyBorder="1" applyAlignment="1">
      <alignment horizontal="center" vertical="center" wrapText="1"/>
    </xf>
    <xf numFmtId="1" fontId="14" fillId="3" borderId="18" xfId="0" applyNumberFormat="1" applyFont="1" applyFill="1" applyBorder="1" applyAlignment="1">
      <alignment horizontal="center" vertical="center" wrapText="1"/>
    </xf>
    <xf numFmtId="1" fontId="14" fillId="3" borderId="2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/>
    <xf numFmtId="0" fontId="6" fillId="2" borderId="2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 readingOrder="1"/>
    </xf>
    <xf numFmtId="9" fontId="14" fillId="3" borderId="18" xfId="0" applyNumberFormat="1" applyFont="1" applyFill="1" applyBorder="1" applyAlignment="1">
      <alignment horizontal="center" vertical="center" wrapText="1"/>
    </xf>
    <xf numFmtId="9" fontId="14" fillId="3" borderId="2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0" fillId="0" borderId="0" xfId="0" applyFont="1" applyAlignment="1">
      <alignment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25" xfId="0" applyFont="1" applyBorder="1" applyAlignment="1">
      <alignment horizontal="center" vertical="center" wrapText="1" readingOrder="1"/>
    </xf>
    <xf numFmtId="0" fontId="13" fillId="0" borderId="13" xfId="0" applyFont="1" applyBorder="1" applyAlignment="1">
      <alignment horizontal="left" vertical="center" wrapText="1" readingOrder="1"/>
    </xf>
    <xf numFmtId="0" fontId="12" fillId="0" borderId="25" xfId="0" applyFont="1" applyBorder="1" applyAlignment="1">
      <alignment horizontal="center" vertical="center" wrapText="1" readingOrder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9" fontId="14" fillId="3" borderId="28" xfId="0" applyNumberFormat="1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1" fontId="14" fillId="3" borderId="32" xfId="0" applyNumberFormat="1" applyFont="1" applyFill="1" applyBorder="1" applyAlignment="1">
      <alignment horizontal="center" vertical="center" wrapText="1"/>
    </xf>
    <xf numFmtId="1" fontId="14" fillId="3" borderId="30" xfId="0" applyNumberFormat="1" applyFont="1" applyFill="1" applyBorder="1" applyAlignment="1">
      <alignment horizontal="center" vertical="center" wrapText="1"/>
    </xf>
    <xf numFmtId="1" fontId="14" fillId="3" borderId="3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9" fillId="0" borderId="13" xfId="0" applyFont="1" applyBorder="1" applyAlignment="1">
      <alignment horizontal="left" wrapText="1" readingOrder="1"/>
    </xf>
    <xf numFmtId="0" fontId="9" fillId="0" borderId="25" xfId="0" applyFont="1" applyBorder="1" applyAlignment="1">
      <alignment horizontal="center" wrapText="1" readingOrder="1"/>
    </xf>
    <xf numFmtId="0" fontId="9" fillId="0" borderId="33" xfId="0" applyFont="1" applyBorder="1" applyAlignment="1">
      <alignment horizontal="center" wrapText="1" readingOrder="1"/>
    </xf>
    <xf numFmtId="0" fontId="9" fillId="0" borderId="0" xfId="0" applyFont="1" applyAlignment="1">
      <alignment horizontal="left" wrapText="1" readingOrder="1"/>
    </xf>
    <xf numFmtId="0" fontId="9" fillId="0" borderId="0" xfId="0" applyFont="1" applyAlignment="1">
      <alignment horizontal="center" wrapText="1" readingOrder="1"/>
    </xf>
    <xf numFmtId="0" fontId="19" fillId="0" borderId="15" xfId="0" applyFont="1" applyBorder="1" applyAlignment="1">
      <alignment horizontal="center" vertical="center" wrapText="1" readingOrder="1"/>
    </xf>
    <xf numFmtId="0" fontId="14" fillId="3" borderId="29" xfId="0" applyFont="1" applyFill="1" applyBorder="1" applyAlignment="1">
      <alignment horizontal="left" vertical="center" wrapText="1"/>
    </xf>
    <xf numFmtId="9" fontId="14" fillId="3" borderId="34" xfId="0" applyNumberFormat="1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left" vertical="center" wrapText="1"/>
    </xf>
    <xf numFmtId="0" fontId="14" fillId="3" borderId="31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top"/>
    </xf>
    <xf numFmtId="0" fontId="5" fillId="2" borderId="35" xfId="0" applyFont="1" applyFill="1" applyBorder="1" applyAlignment="1">
      <alignment horizontal="center" vertical="center"/>
    </xf>
    <xf numFmtId="0" fontId="23" fillId="0" borderId="0" xfId="0" applyFont="1"/>
    <xf numFmtId="0" fontId="11" fillId="0" borderId="13" xfId="0" applyFont="1" applyBorder="1" applyAlignment="1">
      <alignment horizontal="left" vertical="center" wrapText="1" readingOrder="1"/>
    </xf>
    <xf numFmtId="9" fontId="14" fillId="3" borderId="30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 readingOrder="1"/>
    </xf>
    <xf numFmtId="0" fontId="13" fillId="0" borderId="42" xfId="0" applyFont="1" applyBorder="1" applyAlignment="1">
      <alignment horizontal="center" vertical="center" wrapText="1" readingOrder="1"/>
    </xf>
    <xf numFmtId="0" fontId="13" fillId="0" borderId="43" xfId="0" applyFont="1" applyBorder="1" applyAlignment="1">
      <alignment horizontal="center" vertical="center" wrapText="1" readingOrder="1"/>
    </xf>
    <xf numFmtId="0" fontId="13" fillId="0" borderId="44" xfId="0" applyFont="1" applyBorder="1" applyAlignment="1">
      <alignment horizontal="center" vertical="center" wrapText="1" readingOrder="1"/>
    </xf>
    <xf numFmtId="0" fontId="13" fillId="0" borderId="45" xfId="0" applyFont="1" applyBorder="1" applyAlignment="1">
      <alignment horizontal="center" vertical="center" wrapText="1" readingOrder="1"/>
    </xf>
    <xf numFmtId="0" fontId="13" fillId="0" borderId="46" xfId="0" applyFont="1" applyBorder="1" applyAlignment="1">
      <alignment horizontal="center" vertical="center" wrapText="1" readingOrder="1"/>
    </xf>
    <xf numFmtId="0" fontId="10" fillId="0" borderId="33" xfId="0" applyFont="1" applyBorder="1" applyAlignment="1">
      <alignment horizontal="center" vertical="center" wrapText="1" readingOrder="1"/>
    </xf>
    <xf numFmtId="0" fontId="12" fillId="0" borderId="47" xfId="0" applyFont="1" applyBorder="1" applyAlignment="1">
      <alignment horizontal="center" vertical="center" wrapText="1" readingOrder="1"/>
    </xf>
    <xf numFmtId="2" fontId="12" fillId="0" borderId="26" xfId="0" applyNumberFormat="1" applyFont="1" applyBorder="1" applyAlignment="1">
      <alignment horizontal="center" vertical="center" wrapText="1" readingOrder="1"/>
    </xf>
    <xf numFmtId="0" fontId="10" fillId="0" borderId="48" xfId="0" applyFont="1" applyBorder="1" applyAlignment="1">
      <alignment horizontal="center" vertical="center" wrapText="1" readingOrder="1"/>
    </xf>
    <xf numFmtId="2" fontId="12" fillId="0" borderId="53" xfId="0" applyNumberFormat="1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 readingOrder="1"/>
    </xf>
    <xf numFmtId="9" fontId="12" fillId="5" borderId="11" xfId="0" applyNumberFormat="1" applyFont="1" applyFill="1" applyBorder="1" applyAlignment="1">
      <alignment horizontal="center" vertical="center" wrapText="1" readingOrder="1"/>
    </xf>
    <xf numFmtId="9" fontId="12" fillId="5" borderId="54" xfId="0" applyNumberFormat="1" applyFont="1" applyFill="1" applyBorder="1" applyAlignment="1">
      <alignment horizontal="center" vertical="center" wrapText="1" readingOrder="1"/>
    </xf>
    <xf numFmtId="0" fontId="12" fillId="0" borderId="11" xfId="0" applyFont="1" applyBorder="1" applyAlignment="1">
      <alignment horizontal="left" vertical="center" wrapText="1" readingOrder="1"/>
    </xf>
    <xf numFmtId="9" fontId="14" fillId="3" borderId="5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wrapText="1"/>
    </xf>
    <xf numFmtId="0" fontId="26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right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19" fillId="0" borderId="13" xfId="0" applyFont="1" applyBorder="1" applyAlignment="1">
      <alignment horizontal="center" vertical="center" wrapText="1" readingOrder="1"/>
    </xf>
    <xf numFmtId="0" fontId="19" fillId="0" borderId="47" xfId="0" applyFont="1" applyBorder="1" applyAlignment="1">
      <alignment horizontal="center" vertical="center" wrapText="1" readingOrder="1"/>
    </xf>
    <xf numFmtId="0" fontId="31" fillId="0" borderId="0" xfId="0" applyFont="1"/>
    <xf numFmtId="9" fontId="12" fillId="6" borderId="12" xfId="0" applyNumberFormat="1" applyFont="1" applyFill="1" applyBorder="1" applyAlignment="1">
      <alignment horizontal="center" vertical="center" wrapText="1" readingOrder="1"/>
    </xf>
    <xf numFmtId="164" fontId="12" fillId="6" borderId="13" xfId="0" applyNumberFormat="1" applyFont="1" applyFill="1" applyBorder="1" applyAlignment="1">
      <alignment horizontal="center" vertical="center" wrapText="1" readingOrder="1"/>
    </xf>
    <xf numFmtId="164" fontId="12" fillId="6" borderId="11" xfId="0" applyNumberFormat="1" applyFont="1" applyFill="1" applyBorder="1" applyAlignment="1">
      <alignment horizontal="center" vertical="center" wrapText="1" readingOrder="1"/>
    </xf>
    <xf numFmtId="164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13" xfId="0" applyFont="1" applyFill="1" applyBorder="1" applyAlignment="1">
      <alignment horizontal="center" vertical="center" wrapText="1" readingOrder="1"/>
    </xf>
    <xf numFmtId="0" fontId="12" fillId="6" borderId="11" xfId="0" applyFont="1" applyFill="1" applyBorder="1" applyAlignment="1">
      <alignment horizontal="center" vertical="center" wrapText="1" readingOrder="1"/>
    </xf>
    <xf numFmtId="0" fontId="12" fillId="6" borderId="14" xfId="0" applyFont="1" applyFill="1" applyBorder="1" applyAlignment="1">
      <alignment horizontal="center" vertical="center" wrapText="1" readingOrder="1"/>
    </xf>
    <xf numFmtId="9" fontId="12" fillId="6" borderId="25" xfId="0" applyNumberFormat="1" applyFont="1" applyFill="1" applyBorder="1" applyAlignment="1">
      <alignment horizontal="center" vertical="center" wrapText="1" readingOrder="1"/>
    </xf>
    <xf numFmtId="2" fontId="12" fillId="6" borderId="13" xfId="0" applyNumberFormat="1" applyFont="1" applyFill="1" applyBorder="1" applyAlignment="1">
      <alignment horizontal="center" vertical="center" wrapText="1" readingOrder="1"/>
    </xf>
    <xf numFmtId="2" fontId="12" fillId="6" borderId="11" xfId="0" applyNumberFormat="1" applyFont="1" applyFill="1" applyBorder="1" applyAlignment="1">
      <alignment horizontal="center" vertical="center" wrapText="1" readingOrder="1"/>
    </xf>
    <xf numFmtId="2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15" xfId="0" applyFont="1" applyFill="1" applyBorder="1" applyAlignment="1">
      <alignment horizontal="center" vertical="center" wrapText="1" readingOrder="1"/>
    </xf>
    <xf numFmtId="9" fontId="12" fillId="6" borderId="13" xfId="0" applyNumberFormat="1" applyFont="1" applyFill="1" applyBorder="1" applyAlignment="1">
      <alignment horizontal="center" vertical="center" wrapText="1" readingOrder="1"/>
    </xf>
    <xf numFmtId="9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47" xfId="0" applyFont="1" applyFill="1" applyBorder="1" applyAlignment="1">
      <alignment horizontal="center" vertical="center" wrapText="1" readingOrder="1"/>
    </xf>
    <xf numFmtId="0" fontId="12" fillId="6" borderId="49" xfId="0" applyFont="1" applyFill="1" applyBorder="1" applyAlignment="1">
      <alignment horizontal="center" vertical="center" wrapText="1" readingOrder="1"/>
    </xf>
    <xf numFmtId="0" fontId="12" fillId="6" borderId="50" xfId="0" applyFont="1" applyFill="1" applyBorder="1" applyAlignment="1">
      <alignment horizontal="center" vertical="center" wrapText="1" readingOrder="1"/>
    </xf>
    <xf numFmtId="9" fontId="12" fillId="6" borderId="51" xfId="0" applyNumberFormat="1" applyFont="1" applyFill="1" applyBorder="1" applyAlignment="1">
      <alignment horizontal="center" vertical="center" wrapText="1" readingOrder="1"/>
    </xf>
    <xf numFmtId="0" fontId="12" fillId="6" borderId="52" xfId="0" applyFont="1" applyFill="1" applyBorder="1" applyAlignment="1">
      <alignment horizontal="center" vertical="center" wrapText="1" readingOrder="1"/>
    </xf>
    <xf numFmtId="9" fontId="12" fillId="6" borderId="33" xfId="0" applyNumberFormat="1" applyFont="1" applyFill="1" applyBorder="1" applyAlignment="1">
      <alignment horizontal="center" vertical="center" wrapText="1" readingOrder="1"/>
    </xf>
    <xf numFmtId="164" fontId="12" fillId="6" borderId="15" xfId="0" applyNumberFormat="1" applyFont="1" applyFill="1" applyBorder="1" applyAlignment="1">
      <alignment horizontal="center" vertical="center" wrapText="1" readingOrder="1"/>
    </xf>
    <xf numFmtId="1" fontId="12" fillId="6" borderId="11" xfId="0" applyNumberFormat="1" applyFont="1" applyFill="1" applyBorder="1" applyAlignment="1">
      <alignment horizontal="center" vertical="center" wrapText="1" readingOrder="1"/>
    </xf>
    <xf numFmtId="1" fontId="12" fillId="6" borderId="25" xfId="0" applyNumberFormat="1" applyFont="1" applyFill="1" applyBorder="1" applyAlignment="1">
      <alignment horizontal="center" vertical="center" wrapText="1" readingOrder="1"/>
    </xf>
    <xf numFmtId="2" fontId="12" fillId="6" borderId="15" xfId="0" applyNumberFormat="1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/>
    <xf numFmtId="0" fontId="6" fillId="2" borderId="37" xfId="0" applyFont="1" applyFill="1" applyBorder="1" applyAlignment="1">
      <alignment horizontal="center" vertical="center" wrapText="1"/>
    </xf>
    <xf numFmtId="0" fontId="7" fillId="0" borderId="38" xfId="0" applyFont="1" applyBorder="1"/>
    <xf numFmtId="0" fontId="14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" fillId="0" borderId="0" xfId="0" applyFont="1" applyProtection="1"/>
    <xf numFmtId="0" fontId="14" fillId="3" borderId="17" xfId="0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wrapText="1"/>
    </xf>
    <xf numFmtId="9" fontId="14" fillId="3" borderId="18" xfId="0" applyNumberFormat="1" applyFont="1" applyFill="1" applyBorder="1" applyAlignment="1" applyProtection="1">
      <alignment horizontal="center" vertical="center" wrapText="1"/>
    </xf>
    <xf numFmtId="9" fontId="14" fillId="3" borderId="27" xfId="0" applyNumberFormat="1" applyFont="1" applyFill="1" applyBorder="1" applyAlignment="1" applyProtection="1">
      <alignment horizontal="center" vertical="center" wrapText="1"/>
    </xf>
    <xf numFmtId="9" fontId="14" fillId="3" borderId="19" xfId="0" applyNumberFormat="1" applyFont="1" applyFill="1" applyBorder="1" applyAlignment="1" applyProtection="1">
      <alignment horizontal="center" vertical="center" wrapText="1"/>
    </xf>
    <xf numFmtId="0" fontId="14" fillId="3" borderId="20" xfId="0" applyFont="1" applyFill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center" vertical="center" wrapText="1"/>
    </xf>
    <xf numFmtId="1" fontId="14" fillId="3" borderId="22" xfId="0" applyNumberFormat="1" applyFont="1" applyFill="1" applyBorder="1" applyAlignment="1" applyProtection="1">
      <alignment horizontal="center" vertical="center" wrapText="1"/>
    </xf>
    <xf numFmtId="1" fontId="14" fillId="3" borderId="18" xfId="0" applyNumberFormat="1" applyFont="1" applyFill="1" applyBorder="1" applyAlignment="1" applyProtection="1">
      <alignment horizontal="center" vertical="center" wrapText="1"/>
    </xf>
    <xf numFmtId="1" fontId="14" fillId="3" borderId="2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9" fontId="14" fillId="0" borderId="0" xfId="0" applyNumberFormat="1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15" fillId="0" borderId="0" xfId="0" applyFont="1" applyProtection="1"/>
    <xf numFmtId="0" fontId="1" fillId="0" borderId="0" xfId="0" applyFont="1" applyAlignment="1" applyProtection="1">
      <alignment horizontal="right"/>
    </xf>
    <xf numFmtId="0" fontId="20" fillId="0" borderId="0" xfId="0" applyFont="1" applyAlignment="1" applyProtection="1">
      <alignment wrapText="1"/>
    </xf>
    <xf numFmtId="1" fontId="12" fillId="0" borderId="15" xfId="0" applyNumberFormat="1" applyFont="1" applyBorder="1" applyAlignment="1" applyProtection="1">
      <alignment horizontal="center" vertical="center" wrapText="1" readingOrder="1"/>
    </xf>
    <xf numFmtId="1" fontId="12" fillId="0" borderId="26" xfId="0" applyNumberFormat="1" applyFont="1" applyBorder="1" applyAlignment="1" applyProtection="1">
      <alignment horizontal="center" vertical="center" wrapText="1" readingOrder="1"/>
    </xf>
    <xf numFmtId="0" fontId="13" fillId="0" borderId="0" xfId="0" applyFont="1" applyAlignment="1" applyProtection="1">
      <alignment horizontal="center" vertical="center" wrapText="1" readingOrder="1"/>
    </xf>
    <xf numFmtId="0" fontId="12" fillId="0" borderId="0" xfId="0" applyFont="1" applyAlignment="1" applyProtection="1">
      <alignment horizontal="center" vertical="center" wrapText="1" readingOrder="1"/>
    </xf>
    <xf numFmtId="9" fontId="12" fillId="0" borderId="0" xfId="0" applyNumberFormat="1" applyFont="1" applyAlignment="1" applyProtection="1">
      <alignment horizontal="center" vertical="center" wrapText="1" readingOrder="1"/>
    </xf>
    <xf numFmtId="0" fontId="11" fillId="0" borderId="10" xfId="0" applyFont="1" applyBorder="1" applyAlignment="1" applyProtection="1">
      <alignment horizontal="left" vertical="center" wrapText="1" readingOrder="1"/>
    </xf>
    <xf numFmtId="0" fontId="18" fillId="4" borderId="11" xfId="0" applyFont="1" applyFill="1" applyBorder="1" applyAlignment="1" applyProtection="1">
      <alignment horizontal="left" vertical="center" wrapText="1" readingOrder="1"/>
    </xf>
    <xf numFmtId="164" fontId="12" fillId="0" borderId="0" xfId="0" applyNumberFormat="1" applyFont="1" applyAlignment="1" applyProtection="1">
      <alignment horizontal="center" vertical="center" wrapText="1" readingOrder="1"/>
    </xf>
    <xf numFmtId="1" fontId="12" fillId="0" borderId="0" xfId="0" applyNumberFormat="1" applyFont="1" applyAlignment="1" applyProtection="1">
      <alignment horizontal="center" vertical="center" wrapText="1" readingOrder="1"/>
    </xf>
    <xf numFmtId="0" fontId="16" fillId="0" borderId="0" xfId="0" applyFont="1" applyProtection="1"/>
    <xf numFmtId="0" fontId="4" fillId="0" borderId="0" xfId="0" applyFont="1" applyAlignment="1" applyProtection="1">
      <alignment vertical="top"/>
    </xf>
    <xf numFmtId="0" fontId="17" fillId="0" borderId="0" xfId="0" applyFont="1" applyProtection="1"/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32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7" fillId="0" borderId="5" xfId="0" applyFont="1" applyBorder="1" applyProtection="1"/>
    <xf numFmtId="0" fontId="7" fillId="0" borderId="6" xfId="0" applyFont="1" applyBorder="1" applyProtection="1"/>
    <xf numFmtId="0" fontId="5" fillId="2" borderId="7" xfId="0" applyFont="1" applyFill="1" applyBorder="1" applyAlignment="1" applyProtection="1">
      <alignment horizontal="center" vertical="center" wrapText="1"/>
    </xf>
    <xf numFmtId="0" fontId="7" fillId="0" borderId="8" xfId="0" applyFont="1" applyBorder="1" applyProtection="1"/>
    <xf numFmtId="0" fontId="7" fillId="0" borderId="9" xfId="0" applyFont="1" applyBorder="1" applyProtection="1"/>
    <xf numFmtId="0" fontId="9" fillId="0" borderId="10" xfId="0" applyFont="1" applyBorder="1" applyAlignment="1" applyProtection="1">
      <alignment horizontal="center" vertical="center" wrapText="1" readingOrder="1"/>
    </xf>
    <xf numFmtId="0" fontId="9" fillId="0" borderId="11" xfId="0" applyFont="1" applyBorder="1" applyAlignment="1" applyProtection="1">
      <alignment horizontal="center" vertical="center" wrapText="1" readingOrder="1"/>
    </xf>
    <xf numFmtId="0" fontId="9" fillId="0" borderId="12" xfId="0" applyFont="1" applyBorder="1" applyAlignment="1" applyProtection="1">
      <alignment horizontal="center" vertical="center" wrapText="1" readingOrder="1"/>
    </xf>
    <xf numFmtId="0" fontId="10" fillId="0" borderId="13" xfId="0" applyFont="1" applyBorder="1" applyAlignment="1" applyProtection="1">
      <alignment horizontal="center" vertical="center" wrapText="1" readingOrder="1"/>
    </xf>
    <xf numFmtId="0" fontId="10" fillId="0" borderId="11" xfId="0" applyFont="1" applyBorder="1" applyAlignment="1" applyProtection="1">
      <alignment horizontal="center" vertical="center" wrapText="1" readingOrder="1"/>
    </xf>
    <xf numFmtId="0" fontId="10" fillId="0" borderId="14" xfId="0" applyFont="1" applyBorder="1" applyAlignment="1" applyProtection="1">
      <alignment horizontal="center" vertical="center" wrapText="1" readingOrder="1"/>
    </xf>
    <xf numFmtId="1" fontId="12" fillId="0" borderId="11" xfId="0" applyNumberFormat="1" applyFont="1" applyBorder="1" applyAlignment="1" applyProtection="1">
      <alignment horizontal="center" vertical="center" wrapText="1" readingOrder="1"/>
    </xf>
    <xf numFmtId="1" fontId="12" fillId="0" borderId="14" xfId="0" applyNumberFormat="1" applyFont="1" applyBorder="1" applyAlignment="1" applyProtection="1">
      <alignment horizontal="center" vertical="center" wrapText="1" readingOrder="1"/>
    </xf>
    <xf numFmtId="1" fontId="12" fillId="0" borderId="16" xfId="0" applyNumberFormat="1" applyFont="1" applyBorder="1" applyAlignment="1" applyProtection="1">
      <alignment horizontal="center" vertical="center" wrapText="1" readingOrder="1"/>
    </xf>
    <xf numFmtId="0" fontId="13" fillId="0" borderId="0" xfId="0" applyFont="1" applyAlignment="1" applyProtection="1">
      <alignment horizontal="left" vertical="center" wrapText="1" readingOrder="1"/>
    </xf>
    <xf numFmtId="0" fontId="12" fillId="0" borderId="0" xfId="0" applyFont="1" applyAlignment="1" applyProtection="1">
      <alignment horizontal="center" wrapText="1" readingOrder="1"/>
    </xf>
    <xf numFmtId="0" fontId="9" fillId="0" borderId="11" xfId="0" applyFont="1" applyBorder="1" applyAlignment="1" applyProtection="1">
      <alignment horizontal="center" wrapText="1" readingOrder="1"/>
    </xf>
    <xf numFmtId="0" fontId="12" fillId="0" borderId="15" xfId="0" applyFont="1" applyBorder="1" applyAlignment="1" applyProtection="1">
      <alignment horizontal="center" vertical="center" wrapText="1" readingOrder="1"/>
    </xf>
    <xf numFmtId="0" fontId="12" fillId="0" borderId="11" xfId="0" applyFont="1" applyBorder="1" applyAlignment="1" applyProtection="1">
      <alignment horizontal="center" vertical="center" wrapText="1" readingOrder="1"/>
    </xf>
    <xf numFmtId="0" fontId="12" fillId="0" borderId="14" xfId="0" applyFont="1" applyBorder="1" applyAlignment="1" applyProtection="1">
      <alignment horizontal="center" vertical="center" wrapText="1" readingOrder="1"/>
    </xf>
    <xf numFmtId="0" fontId="12" fillId="0" borderId="16" xfId="0" applyFont="1" applyBorder="1" applyAlignment="1" applyProtection="1">
      <alignment horizontal="center" vertical="center" wrapText="1" readingOrder="1"/>
    </xf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 vertical="center" wrapText="1" readingOrder="1"/>
    </xf>
    <xf numFmtId="0" fontId="11" fillId="0" borderId="0" xfId="0" applyFont="1" applyAlignment="1" applyProtection="1">
      <alignment horizontal="center" vertical="center" wrapText="1" readingOrder="1"/>
    </xf>
    <xf numFmtId="9" fontId="12" fillId="6" borderId="12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6" borderId="13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6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6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13" xfId="0" applyFont="1" applyFill="1" applyBorder="1" applyAlignment="1" applyProtection="1">
      <alignment horizontal="center" vertical="center" wrapText="1" readingOrder="1"/>
      <protection locked="0"/>
    </xf>
    <xf numFmtId="0" fontId="12" fillId="6" borderId="11" xfId="0" applyFont="1" applyFill="1" applyBorder="1" applyAlignment="1" applyProtection="1">
      <alignment horizontal="center" vertical="center" wrapText="1" readingOrder="1"/>
      <protection locked="0"/>
    </xf>
    <xf numFmtId="0" fontId="12" fillId="6" borderId="14" xfId="0" applyFont="1" applyFill="1" applyBorder="1" applyAlignment="1" applyProtection="1">
      <alignment horizontal="center" vertical="center" wrapText="1" readingOrder="1"/>
      <protection locked="0"/>
    </xf>
    <xf numFmtId="1" fontId="19" fillId="6" borderId="11" xfId="0" applyNumberFormat="1" applyFont="1" applyFill="1" applyBorder="1" applyAlignment="1" applyProtection="1">
      <alignment horizontal="center" vertical="center" wrapText="1" readingOrder="1"/>
      <protection locked="0"/>
    </xf>
    <xf numFmtId="1" fontId="19" fillId="6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19" fillId="6" borderId="12" xfId="0" applyNumberFormat="1" applyFont="1" applyFill="1" applyBorder="1" applyAlignment="1" applyProtection="1">
      <alignment horizontal="center" vertical="center" wrapText="1" readingOrder="1"/>
      <protection locked="0"/>
    </xf>
    <xf numFmtId="1" fontId="19" fillId="6" borderId="13" xfId="0" applyNumberFormat="1" applyFont="1" applyFill="1" applyBorder="1" applyAlignment="1" applyProtection="1">
      <alignment horizontal="center" vertical="center" wrapText="1" readingOrder="1"/>
      <protection locked="0"/>
    </xf>
    <xf numFmtId="1" fontId="19" fillId="6" borderId="1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19050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1079500</xdr:colOff>
      <xdr:row>42</xdr:row>
      <xdr:rowOff>81280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5243665-D398-852C-49D8-002AA6BAC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" y="6743700"/>
          <a:ext cx="5537200" cy="221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6AA4"/>
      </a:accent1>
      <a:accent2>
        <a:srgbClr val="00BEE1"/>
      </a:accent2>
      <a:accent3>
        <a:srgbClr val="97BF0D"/>
      </a:accent3>
      <a:accent4>
        <a:srgbClr val="DCDB1F"/>
      </a:accent4>
      <a:accent5>
        <a:srgbClr val="6586C3"/>
      </a:accent5>
      <a:accent6>
        <a:srgbClr val="009791"/>
      </a:accent6>
      <a:hlink>
        <a:srgbClr val="006AA4"/>
      </a:hlink>
      <a:folHlink>
        <a:srgbClr val="006AA4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B1000"/>
  <sheetViews>
    <sheetView tabSelected="1" workbookViewId="0">
      <selection activeCell="F24" sqref="F24"/>
    </sheetView>
  </sheetViews>
  <sheetFormatPr baseColWidth="10" defaultColWidth="12.6640625" defaultRowHeight="15" customHeight="1" x14ac:dyDescent="0.15"/>
  <cols>
    <col min="1" max="1" width="1.1640625" style="164" customWidth="1"/>
    <col min="2" max="2" width="25.5" style="164" customWidth="1"/>
    <col min="3" max="3" width="48.5" style="164" customWidth="1"/>
    <col min="4" max="15" width="11.83203125" style="164" customWidth="1"/>
    <col min="16" max="16" width="6.83203125" style="164" customWidth="1"/>
    <col min="17" max="17" width="12" style="164" customWidth="1"/>
    <col min="18" max="18" width="12.5" style="164" customWidth="1"/>
    <col min="19" max="19" width="12" style="164" customWidth="1"/>
    <col min="20" max="20" width="10.1640625" style="164" customWidth="1"/>
    <col min="21" max="21" width="8.83203125" style="164" customWidth="1"/>
    <col min="22" max="24" width="9" style="164" customWidth="1"/>
    <col min="25" max="25" width="9.33203125" style="164" customWidth="1"/>
    <col min="26" max="28" width="7.1640625" style="164" customWidth="1"/>
    <col min="29" max="16384" width="12.6640625" style="164"/>
  </cols>
  <sheetData>
    <row r="1" spans="1:28" ht="12.75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</row>
    <row r="2" spans="1:28" ht="12.75" customHeight="1" x14ac:dyDescent="0.2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</row>
    <row r="3" spans="1:28" ht="12.75" customHeight="1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</row>
    <row r="4" spans="1:28" ht="12.75" customHeight="1" x14ac:dyDescent="0.2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</row>
    <row r="5" spans="1:28" ht="12.75" customHeight="1" x14ac:dyDescent="0.2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</row>
    <row r="6" spans="1:28" ht="34" x14ac:dyDescent="0.2">
      <c r="A6" s="149"/>
      <c r="B6" s="149"/>
      <c r="C6" s="149"/>
      <c r="D6" s="206" t="s">
        <v>0</v>
      </c>
      <c r="E6" s="149"/>
      <c r="F6" s="149"/>
      <c r="H6" s="207"/>
      <c r="I6" s="149"/>
      <c r="J6" s="149"/>
      <c r="K6" s="149"/>
      <c r="L6" s="149"/>
      <c r="M6" s="149"/>
      <c r="N6" s="149"/>
      <c r="O6" s="149"/>
      <c r="P6" s="149"/>
      <c r="Q6" s="178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</row>
    <row r="7" spans="1:28" ht="6" customHeight="1" x14ac:dyDescent="0.2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</row>
    <row r="8" spans="1:28" ht="22" x14ac:dyDescent="0.2">
      <c r="A8" s="149"/>
      <c r="B8" s="178" t="s">
        <v>1</v>
      </c>
      <c r="C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78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</row>
    <row r="9" spans="1:28" ht="7.5" customHeight="1" x14ac:dyDescent="0.2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</row>
    <row r="10" spans="1:28" ht="51.75" customHeight="1" x14ac:dyDescent="0.2">
      <c r="A10" s="149"/>
      <c r="B10" s="180" t="s">
        <v>2</v>
      </c>
      <c r="C10" s="181" t="s">
        <v>3</v>
      </c>
      <c r="D10" s="183" t="s">
        <v>97</v>
      </c>
      <c r="E10" s="184" t="s">
        <v>5</v>
      </c>
      <c r="F10" s="185"/>
      <c r="G10" s="186"/>
      <c r="H10" s="184" t="s">
        <v>6</v>
      </c>
      <c r="I10" s="185"/>
      <c r="J10" s="186"/>
      <c r="K10" s="187" t="s">
        <v>7</v>
      </c>
      <c r="L10" s="188"/>
      <c r="M10" s="189"/>
      <c r="N10" s="149"/>
      <c r="O10" s="208"/>
      <c r="P10" s="209"/>
      <c r="Q10" s="209"/>
      <c r="R10" s="210"/>
      <c r="S10" s="211"/>
      <c r="T10" s="210"/>
      <c r="U10" s="211"/>
      <c r="V10" s="210"/>
      <c r="W10" s="211"/>
      <c r="X10" s="149"/>
      <c r="Y10" s="149"/>
      <c r="Z10" s="149"/>
    </row>
    <row r="11" spans="1:28" ht="18.75" customHeight="1" x14ac:dyDescent="0.2">
      <c r="A11" s="212"/>
      <c r="B11" s="190"/>
      <c r="C11" s="191"/>
      <c r="D11" s="192"/>
      <c r="E11" s="193" t="s">
        <v>8</v>
      </c>
      <c r="F11" s="194" t="s">
        <v>9</v>
      </c>
      <c r="G11" s="195" t="s">
        <v>10</v>
      </c>
      <c r="H11" s="193" t="s">
        <v>8</v>
      </c>
      <c r="I11" s="194" t="s">
        <v>9</v>
      </c>
      <c r="J11" s="195" t="s">
        <v>10</v>
      </c>
      <c r="K11" s="193" t="s">
        <v>8</v>
      </c>
      <c r="L11" s="194" t="s">
        <v>9</v>
      </c>
      <c r="M11" s="195" t="s">
        <v>10</v>
      </c>
      <c r="N11" s="212"/>
      <c r="O11" s="213"/>
      <c r="P11" s="213"/>
      <c r="Q11" s="213"/>
      <c r="R11" s="214"/>
      <c r="S11" s="214"/>
      <c r="T11" s="214"/>
      <c r="U11" s="214"/>
      <c r="V11" s="214"/>
      <c r="W11" s="214"/>
      <c r="X11" s="212"/>
      <c r="Y11" s="212"/>
      <c r="Z11" s="212"/>
    </row>
    <row r="12" spans="1:28" ht="16" x14ac:dyDescent="0.2">
      <c r="A12" s="149"/>
      <c r="B12" s="173" t="s">
        <v>11</v>
      </c>
      <c r="C12" s="191" t="s">
        <v>12</v>
      </c>
      <c r="D12" s="215"/>
      <c r="E12" s="216"/>
      <c r="F12" s="217"/>
      <c r="G12" s="218"/>
      <c r="H12" s="168">
        <f t="shared" ref="H12:J12" si="0">IF(E12=0,0,MIN($E$12:$G$12)*100/E12)</f>
        <v>0</v>
      </c>
      <c r="I12" s="196">
        <f t="shared" si="0"/>
        <v>0</v>
      </c>
      <c r="J12" s="197">
        <f t="shared" si="0"/>
        <v>0</v>
      </c>
      <c r="K12" s="168">
        <f t="shared" ref="K12:M12" si="1">H12*$D$12</f>
        <v>0</v>
      </c>
      <c r="L12" s="196">
        <f t="shared" si="1"/>
        <v>0</v>
      </c>
      <c r="M12" s="198">
        <f t="shared" si="1"/>
        <v>0</v>
      </c>
      <c r="N12" s="149"/>
      <c r="O12" s="199"/>
      <c r="P12" s="171"/>
      <c r="Q12" s="172"/>
      <c r="R12" s="175"/>
      <c r="S12" s="175"/>
      <c r="T12" s="171"/>
      <c r="U12" s="176"/>
      <c r="V12" s="171"/>
      <c r="W12" s="171"/>
      <c r="X12" s="149"/>
      <c r="Y12" s="149"/>
      <c r="Z12" s="149"/>
    </row>
    <row r="13" spans="1:28" ht="16" x14ac:dyDescent="0.2">
      <c r="A13" s="149"/>
      <c r="B13" s="173" t="s">
        <v>13</v>
      </c>
      <c r="C13" s="191" t="s">
        <v>14</v>
      </c>
      <c r="D13" s="215"/>
      <c r="E13" s="219"/>
      <c r="F13" s="220"/>
      <c r="G13" s="221"/>
      <c r="H13" s="202">
        <f>IF(E13="zelo dobro",100,IF(E13="dobro",80,IF(E13="zadovoljivo",50,IF(E13="zadostno",30,IF(E13="nezadostno",0,0)))))</f>
        <v>0</v>
      </c>
      <c r="I13" s="203">
        <f>IF(F13="zelo dobro",100,IF(F13="dobro",80,IF(F13="zadovoljivo",50,IF(F13="zadostno",30,IF(F13="nezadostno",0,0)))))</f>
        <v>0</v>
      </c>
      <c r="J13" s="204">
        <f>IF(G13="zelo dobro",100,IF(G13="dobro",80,IF(G13="zadovoljivo",50,IF(G13="zadostno",30,IF(G13="nezadostno",0,0)))))</f>
        <v>0</v>
      </c>
      <c r="K13" s="202">
        <f t="shared" ref="K13:M13" si="2">H13*$D$13</f>
        <v>0</v>
      </c>
      <c r="L13" s="203">
        <f t="shared" si="2"/>
        <v>0</v>
      </c>
      <c r="M13" s="205">
        <f t="shared" si="2"/>
        <v>0</v>
      </c>
      <c r="N13" s="149"/>
      <c r="O13" s="199"/>
      <c r="P13" s="200"/>
      <c r="Q13" s="172"/>
      <c r="R13" s="171"/>
      <c r="S13" s="171"/>
      <c r="T13" s="171"/>
      <c r="U13" s="171"/>
      <c r="V13" s="171"/>
      <c r="W13" s="171"/>
      <c r="X13" s="149"/>
      <c r="Y13" s="149"/>
      <c r="Z13" s="149"/>
    </row>
    <row r="14" spans="1:28" ht="18" customHeight="1" x14ac:dyDescent="0.2">
      <c r="A14" s="149"/>
      <c r="B14" s="173" t="s">
        <v>15</v>
      </c>
      <c r="C14" s="191" t="s">
        <v>16</v>
      </c>
      <c r="D14" s="215"/>
      <c r="E14" s="219"/>
      <c r="F14" s="220"/>
      <c r="G14" s="221"/>
      <c r="H14" s="168">
        <f t="shared" ref="H14:J14" si="3">IF(E14=0,0,E14*100/MAX($E$14:$G$14))</f>
        <v>0</v>
      </c>
      <c r="I14" s="196">
        <f t="shared" si="3"/>
        <v>0</v>
      </c>
      <c r="J14" s="197">
        <f t="shared" si="3"/>
        <v>0</v>
      </c>
      <c r="K14" s="168">
        <f t="shared" ref="K14:M14" si="4">H14*$D$14</f>
        <v>0</v>
      </c>
      <c r="L14" s="196">
        <f t="shared" si="4"/>
        <v>0</v>
      </c>
      <c r="M14" s="198">
        <f t="shared" si="4"/>
        <v>0</v>
      </c>
      <c r="N14" s="149"/>
      <c r="O14" s="199"/>
      <c r="P14" s="200"/>
      <c r="Q14" s="172"/>
      <c r="R14" s="171"/>
      <c r="S14" s="171"/>
      <c r="T14" s="171"/>
      <c r="U14" s="176"/>
      <c r="V14" s="176"/>
      <c r="W14" s="176"/>
      <c r="X14" s="149"/>
      <c r="Y14" s="149"/>
      <c r="Z14" s="149"/>
    </row>
    <row r="15" spans="1:28" ht="16" x14ac:dyDescent="0.2">
      <c r="A15" s="149"/>
      <c r="B15" s="173" t="s">
        <v>17</v>
      </c>
      <c r="C15" s="201" t="s">
        <v>18</v>
      </c>
      <c r="D15" s="215"/>
      <c r="E15" s="219"/>
      <c r="F15" s="220"/>
      <c r="G15" s="221"/>
      <c r="H15" s="168">
        <f>IF(E15="da",100,0)</f>
        <v>0</v>
      </c>
      <c r="I15" s="196">
        <f>IF(F15="da",100,0)</f>
        <v>0</v>
      </c>
      <c r="J15" s="197">
        <f>IF(G15="da",100,0)</f>
        <v>0</v>
      </c>
      <c r="K15" s="168">
        <f t="shared" ref="K15:M15" si="5">H15*$D$15</f>
        <v>0</v>
      </c>
      <c r="L15" s="196">
        <f t="shared" si="5"/>
        <v>0</v>
      </c>
      <c r="M15" s="198">
        <f t="shared" si="5"/>
        <v>0</v>
      </c>
      <c r="N15" s="149"/>
      <c r="O15" s="199"/>
      <c r="P15" s="200"/>
      <c r="Q15" s="172"/>
      <c r="R15" s="171"/>
      <c r="S15" s="171"/>
      <c r="T15" s="171"/>
      <c r="U15" s="176"/>
      <c r="V15" s="176"/>
      <c r="W15" s="176"/>
      <c r="X15" s="149"/>
      <c r="Y15" s="149"/>
      <c r="Z15" s="149"/>
    </row>
    <row r="16" spans="1:28" ht="17" x14ac:dyDescent="0.2">
      <c r="A16" s="149"/>
      <c r="B16" s="150" t="s">
        <v>19</v>
      </c>
      <c r="C16" s="151"/>
      <c r="D16" s="154">
        <f>SUM(D12:D15)</f>
        <v>0</v>
      </c>
      <c r="E16" s="155"/>
      <c r="F16" s="151"/>
      <c r="G16" s="156"/>
      <c r="H16" s="157"/>
      <c r="I16" s="151"/>
      <c r="J16" s="156"/>
      <c r="K16" s="158">
        <f t="shared" ref="K16:M16" si="6">SUM(K12:K15)</f>
        <v>0</v>
      </c>
      <c r="L16" s="159">
        <f t="shared" si="6"/>
        <v>0</v>
      </c>
      <c r="M16" s="160">
        <f t="shared" si="6"/>
        <v>0</v>
      </c>
      <c r="N16" s="149"/>
      <c r="O16" s="161"/>
      <c r="P16" s="161"/>
      <c r="Q16" s="162"/>
      <c r="R16" s="161"/>
      <c r="S16" s="161"/>
      <c r="T16" s="161"/>
      <c r="U16" s="161"/>
      <c r="V16" s="163"/>
      <c r="W16" s="163"/>
      <c r="X16" s="149"/>
      <c r="Y16" s="149"/>
      <c r="Z16" s="149"/>
    </row>
    <row r="17" spans="1:28" ht="18" customHeight="1" x14ac:dyDescent="0.2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65" t="s">
        <v>20</v>
      </c>
      <c r="L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</row>
    <row r="18" spans="1:28" ht="3" customHeight="1" x14ac:dyDescent="0.2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77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</row>
    <row r="19" spans="1:28" ht="22.5" customHeight="1" x14ac:dyDescent="0.2">
      <c r="A19" s="149"/>
      <c r="B19" s="178" t="s">
        <v>21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77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</row>
    <row r="20" spans="1:28" ht="3.5" customHeight="1" x14ac:dyDescent="0.2">
      <c r="A20" s="149"/>
      <c r="B20" s="179"/>
      <c r="C20" s="149"/>
      <c r="D20" s="149"/>
      <c r="E20" s="149"/>
      <c r="F20" s="149"/>
      <c r="G20" s="149"/>
      <c r="H20" s="149"/>
      <c r="I20" s="149"/>
      <c r="J20" s="149"/>
      <c r="L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</row>
    <row r="21" spans="1:28" ht="21" customHeight="1" x14ac:dyDescent="0.2">
      <c r="A21" s="149"/>
      <c r="B21" s="180" t="s">
        <v>2</v>
      </c>
      <c r="C21" s="181" t="s">
        <v>3</v>
      </c>
      <c r="D21" s="181" t="s">
        <v>22</v>
      </c>
      <c r="E21" s="182" t="s">
        <v>23</v>
      </c>
      <c r="F21" s="183" t="s">
        <v>97</v>
      </c>
      <c r="G21" s="184" t="s">
        <v>24</v>
      </c>
      <c r="H21" s="185"/>
      <c r="I21" s="186"/>
      <c r="J21" s="184" t="s">
        <v>6</v>
      </c>
      <c r="K21" s="185"/>
      <c r="L21" s="186"/>
      <c r="M21" s="187" t="s">
        <v>7</v>
      </c>
      <c r="N21" s="188"/>
      <c r="O21" s="189"/>
      <c r="P21" s="149"/>
      <c r="Q21" s="178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</row>
    <row r="22" spans="1:28" ht="15.75" customHeight="1" x14ac:dyDescent="0.2">
      <c r="A22" s="149"/>
      <c r="B22" s="190"/>
      <c r="C22" s="191"/>
      <c r="D22" s="191"/>
      <c r="E22" s="191"/>
      <c r="F22" s="192"/>
      <c r="G22" s="193" t="s">
        <v>8</v>
      </c>
      <c r="H22" s="194" t="s">
        <v>9</v>
      </c>
      <c r="I22" s="195" t="s">
        <v>10</v>
      </c>
      <c r="J22" s="193" t="s">
        <v>8</v>
      </c>
      <c r="K22" s="194" t="s">
        <v>9</v>
      </c>
      <c r="L22" s="195" t="s">
        <v>10</v>
      </c>
      <c r="M22" s="193" t="s">
        <v>8</v>
      </c>
      <c r="N22" s="194" t="s">
        <v>9</v>
      </c>
      <c r="O22" s="195" t="s">
        <v>10</v>
      </c>
      <c r="P22" s="149"/>
      <c r="Q22" s="178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</row>
    <row r="23" spans="1:28" ht="117" customHeight="1" x14ac:dyDescent="0.2">
      <c r="A23" s="149"/>
      <c r="B23" s="173" t="s">
        <v>25</v>
      </c>
      <c r="C23" s="174" t="s">
        <v>26</v>
      </c>
      <c r="D23" s="222"/>
      <c r="E23" s="223"/>
      <c r="F23" s="224"/>
      <c r="G23" s="225"/>
      <c r="H23" s="222"/>
      <c r="I23" s="226"/>
      <c r="J23" s="168">
        <f>IF(ISBLANK(G23),0,IF(G23&gt;=$D$23,100,IF(G23&lt;=$E$23,0,(G23-$E$23)/($D$23-$E$23)*100)))</f>
        <v>0</v>
      </c>
      <c r="K23" s="168">
        <f>IF(ISBLANK(H23),0,IF(H23&gt;=$D$23,100,IF(H23&lt;=$E$23,0,(H23-$E$23)/($D$23-$E$23)*100)))</f>
        <v>0</v>
      </c>
      <c r="L23" s="168">
        <f>IF(ISBLANK(I23),0,IF(I23&gt;=$D$23,100,IF(I23&lt;=$E$23,0,(I23-$E$23)/($D$23-$E$23)*100)))</f>
        <v>0</v>
      </c>
      <c r="M23" s="168">
        <f t="shared" ref="M23:O23" si="7">J23*$F$23</f>
        <v>0</v>
      </c>
      <c r="N23" s="168">
        <f t="shared" si="7"/>
        <v>0</v>
      </c>
      <c r="O23" s="169">
        <f t="shared" si="7"/>
        <v>0</v>
      </c>
      <c r="P23" s="149"/>
      <c r="Q23" s="170"/>
      <c r="R23" s="171"/>
      <c r="S23" s="172"/>
      <c r="T23" s="175"/>
      <c r="U23" s="175"/>
      <c r="V23" s="171"/>
      <c r="W23" s="176"/>
      <c r="X23" s="171"/>
      <c r="Y23" s="171"/>
      <c r="Z23" s="149"/>
      <c r="AA23" s="149"/>
      <c r="AB23" s="149"/>
    </row>
    <row r="24" spans="1:28" ht="121.75" customHeight="1" x14ac:dyDescent="0.2">
      <c r="A24" s="149"/>
      <c r="B24" s="173" t="s">
        <v>27</v>
      </c>
      <c r="C24" s="174" t="s">
        <v>28</v>
      </c>
      <c r="D24" s="222"/>
      <c r="E24" s="223"/>
      <c r="F24" s="224"/>
      <c r="G24" s="225"/>
      <c r="H24" s="222"/>
      <c r="I24" s="226"/>
      <c r="J24" s="168">
        <f>IF(ISBLANK(G24),0,IF(G24&lt;=$D$24,100,IF(G24&gt;=$E$24,0,($E$24-G24)/($E$24-$D$24)*100)))</f>
        <v>0</v>
      </c>
      <c r="K24" s="168">
        <f>IF(ISBLANK(H24),0,IF(H24&lt;=$D$24,100,IF(H24&gt;=$E$24,0,($E$24-H24)/($E$24-$D$24)*100)))</f>
        <v>0</v>
      </c>
      <c r="L24" s="168">
        <f>IF(ISBLANK(I24),0,IF(I24&lt;=$D$24,100,IF(I24&gt;=$E$24,0,($E$24-I24)/($E$24-$D$24)*100)))</f>
        <v>0</v>
      </c>
      <c r="M24" s="168">
        <f t="shared" ref="M24:O24" si="8">J24*$F$24</f>
        <v>0</v>
      </c>
      <c r="N24" s="168">
        <f t="shared" si="8"/>
        <v>0</v>
      </c>
      <c r="O24" s="169">
        <f t="shared" si="8"/>
        <v>0</v>
      </c>
      <c r="P24" s="149"/>
      <c r="Q24" s="170"/>
      <c r="R24" s="171"/>
      <c r="S24" s="172"/>
      <c r="T24" s="171"/>
      <c r="U24" s="171"/>
      <c r="V24" s="171"/>
      <c r="W24" s="171"/>
      <c r="X24" s="171"/>
      <c r="Y24" s="171"/>
      <c r="Z24" s="149"/>
      <c r="AA24" s="149"/>
      <c r="AB24" s="149"/>
    </row>
    <row r="25" spans="1:28" ht="21.75" customHeight="1" x14ac:dyDescent="0.2">
      <c r="A25" s="149"/>
      <c r="B25" s="150" t="s">
        <v>19</v>
      </c>
      <c r="C25" s="151"/>
      <c r="D25" s="152"/>
      <c r="E25" s="153"/>
      <c r="F25" s="154">
        <f>SUM(F23:F24)</f>
        <v>0</v>
      </c>
      <c r="G25" s="155"/>
      <c r="H25" s="151"/>
      <c r="I25" s="156"/>
      <c r="J25" s="157"/>
      <c r="K25" s="151"/>
      <c r="L25" s="156"/>
      <c r="M25" s="158">
        <f t="shared" ref="M25:O25" si="9">SUM(M23:M24)</f>
        <v>0</v>
      </c>
      <c r="N25" s="159">
        <f t="shared" si="9"/>
        <v>0</v>
      </c>
      <c r="O25" s="160">
        <f t="shared" si="9"/>
        <v>0</v>
      </c>
      <c r="P25" s="149"/>
      <c r="Q25" s="161"/>
      <c r="R25" s="161"/>
      <c r="S25" s="162"/>
      <c r="T25" s="161"/>
      <c r="U25" s="161"/>
      <c r="V25" s="161"/>
      <c r="W25" s="161"/>
      <c r="X25" s="163"/>
      <c r="Y25" s="163"/>
      <c r="Z25" s="149"/>
      <c r="AA25" s="149"/>
      <c r="AB25" s="149"/>
    </row>
    <row r="26" spans="1:28" ht="15.75" customHeight="1" x14ac:dyDescent="0.2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65" t="s">
        <v>20</v>
      </c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</row>
    <row r="27" spans="1:28" ht="15.75" customHeight="1" x14ac:dyDescent="0.2">
      <c r="A27" s="149"/>
      <c r="B27" s="166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</row>
    <row r="28" spans="1:28" ht="15.75" customHeight="1" x14ac:dyDescent="0.2">
      <c r="A28" s="149"/>
      <c r="B28" s="166"/>
      <c r="C28" s="167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</row>
    <row r="29" spans="1:28" ht="15.75" customHeight="1" x14ac:dyDescent="0.2">
      <c r="A29" s="149"/>
      <c r="B29" s="166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</row>
    <row r="30" spans="1:28" ht="12.75" customHeight="1" x14ac:dyDescent="0.2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</row>
    <row r="31" spans="1:28" ht="12.75" customHeight="1" x14ac:dyDescent="0.2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</row>
    <row r="32" spans="1:28" ht="12.75" customHeight="1" x14ac:dyDescent="0.2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</row>
    <row r="33" spans="1:28" ht="12.75" customHeight="1" x14ac:dyDescent="0.2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</row>
    <row r="34" spans="1:28" ht="12.75" customHeight="1" x14ac:dyDescent="0.2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</row>
    <row r="35" spans="1:28" ht="12.75" customHeight="1" x14ac:dyDescent="0.2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</row>
    <row r="36" spans="1:28" ht="12.75" customHeight="1" x14ac:dyDescent="0.2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</row>
    <row r="37" spans="1:28" ht="12.75" customHeight="1" x14ac:dyDescent="0.2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</row>
    <row r="38" spans="1:28" ht="12.75" customHeight="1" x14ac:dyDescent="0.2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</row>
    <row r="39" spans="1:28" ht="12.75" customHeight="1" x14ac:dyDescent="0.2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</row>
    <row r="40" spans="1:28" ht="12.75" customHeight="1" x14ac:dyDescent="0.2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</row>
    <row r="41" spans="1:28" ht="12.75" customHeight="1" x14ac:dyDescent="0.2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</row>
    <row r="42" spans="1:28" ht="12.75" customHeight="1" x14ac:dyDescent="0.2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</row>
    <row r="43" spans="1:28" ht="12.75" customHeight="1" x14ac:dyDescent="0.2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</row>
    <row r="44" spans="1:28" ht="12.75" customHeight="1" x14ac:dyDescent="0.2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</row>
    <row r="45" spans="1:28" ht="12.75" customHeight="1" x14ac:dyDescent="0.2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</row>
    <row r="46" spans="1:28" ht="12.75" customHeight="1" x14ac:dyDescent="0.2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</row>
    <row r="47" spans="1:28" ht="12.75" customHeight="1" x14ac:dyDescent="0.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</row>
    <row r="48" spans="1:28" ht="12.75" customHeight="1" x14ac:dyDescent="0.2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</row>
    <row r="49" spans="1:28" ht="12.75" customHeight="1" x14ac:dyDescent="0.2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</row>
    <row r="50" spans="1:28" ht="12.75" customHeight="1" x14ac:dyDescent="0.2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</row>
    <row r="51" spans="1:28" ht="12.75" customHeight="1" x14ac:dyDescent="0.2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</row>
    <row r="52" spans="1:28" ht="12.75" customHeight="1" x14ac:dyDescent="0.2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</row>
    <row r="53" spans="1:28" ht="12.75" customHeight="1" x14ac:dyDescent="0.2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</row>
    <row r="54" spans="1:28" ht="12.75" customHeight="1" x14ac:dyDescent="0.2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</row>
    <row r="55" spans="1:28" ht="12.75" customHeight="1" x14ac:dyDescent="0.2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</row>
    <row r="56" spans="1:28" ht="12.75" customHeight="1" x14ac:dyDescent="0.2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</row>
    <row r="57" spans="1:28" ht="12.75" customHeight="1" x14ac:dyDescent="0.2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</row>
    <row r="58" spans="1:28" ht="12.75" customHeight="1" x14ac:dyDescent="0.2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</row>
    <row r="59" spans="1:28" ht="12.75" customHeight="1" x14ac:dyDescent="0.2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</row>
    <row r="60" spans="1:28" ht="12.75" customHeight="1" x14ac:dyDescent="0.2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</row>
    <row r="61" spans="1:28" ht="12.75" customHeight="1" x14ac:dyDescent="0.2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</row>
    <row r="62" spans="1:28" ht="12.75" customHeight="1" x14ac:dyDescent="0.2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</row>
    <row r="63" spans="1:28" ht="12.75" customHeight="1" x14ac:dyDescent="0.2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</row>
    <row r="64" spans="1:28" ht="12.75" customHeight="1" x14ac:dyDescent="0.2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</row>
    <row r="65" spans="1:28" ht="12.75" customHeight="1" x14ac:dyDescent="0.2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</row>
    <row r="66" spans="1:28" ht="12.75" customHeight="1" x14ac:dyDescent="0.2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</row>
    <row r="67" spans="1:28" ht="12.75" customHeight="1" x14ac:dyDescent="0.2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</row>
    <row r="68" spans="1:28" ht="12.75" customHeight="1" x14ac:dyDescent="0.2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</row>
    <row r="69" spans="1:28" ht="12.75" customHeight="1" x14ac:dyDescent="0.2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</row>
    <row r="70" spans="1:28" ht="12.75" customHeight="1" x14ac:dyDescent="0.2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</row>
    <row r="71" spans="1:28" ht="12.75" customHeight="1" x14ac:dyDescent="0.2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</row>
    <row r="72" spans="1:28" ht="12.75" customHeight="1" x14ac:dyDescent="0.2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</row>
    <row r="73" spans="1:28" ht="12.75" customHeight="1" x14ac:dyDescent="0.2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</row>
    <row r="74" spans="1:28" ht="12.75" customHeight="1" x14ac:dyDescent="0.2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</row>
    <row r="75" spans="1:28" ht="12.75" customHeight="1" x14ac:dyDescent="0.2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</row>
    <row r="76" spans="1:28" ht="12.75" customHeight="1" x14ac:dyDescent="0.2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</row>
    <row r="77" spans="1:28" ht="12.75" customHeight="1" x14ac:dyDescent="0.2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</row>
    <row r="78" spans="1:28" ht="12.75" customHeight="1" x14ac:dyDescent="0.2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</row>
    <row r="79" spans="1:28" ht="12.75" customHeight="1" x14ac:dyDescent="0.2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</row>
    <row r="80" spans="1:28" ht="12.75" customHeight="1" x14ac:dyDescent="0.2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</row>
    <row r="81" spans="1:28" ht="12.75" customHeight="1" x14ac:dyDescent="0.2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</row>
    <row r="82" spans="1:28" ht="12.75" customHeight="1" x14ac:dyDescent="0.2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</row>
    <row r="83" spans="1:28" ht="12.75" customHeight="1" x14ac:dyDescent="0.2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</row>
    <row r="84" spans="1:28" ht="12.75" customHeight="1" x14ac:dyDescent="0.2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</row>
    <row r="85" spans="1:28" ht="12.75" customHeight="1" x14ac:dyDescent="0.2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</row>
    <row r="86" spans="1:28" ht="12.75" customHeight="1" x14ac:dyDescent="0.2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</row>
    <row r="87" spans="1:28" ht="12.75" customHeight="1" x14ac:dyDescent="0.2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</row>
    <row r="88" spans="1:28" ht="12.75" customHeight="1" x14ac:dyDescent="0.2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</row>
    <row r="89" spans="1:28" ht="12.75" customHeight="1" x14ac:dyDescent="0.2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</row>
    <row r="90" spans="1:28" ht="12.75" customHeight="1" x14ac:dyDescent="0.2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</row>
    <row r="91" spans="1:28" ht="12.75" customHeight="1" x14ac:dyDescent="0.2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</row>
    <row r="92" spans="1:28" ht="12.75" customHeight="1" x14ac:dyDescent="0.2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</row>
    <row r="93" spans="1:28" ht="12.75" customHeight="1" x14ac:dyDescent="0.2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</row>
    <row r="94" spans="1:28" ht="12.75" customHeight="1" x14ac:dyDescent="0.2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</row>
    <row r="95" spans="1:28" ht="12.75" customHeight="1" x14ac:dyDescent="0.2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</row>
    <row r="96" spans="1:28" ht="12.75" customHeight="1" x14ac:dyDescent="0.2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</row>
    <row r="97" spans="1:28" ht="12.75" customHeight="1" x14ac:dyDescent="0.2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</row>
    <row r="98" spans="1:28" ht="12.75" customHeight="1" x14ac:dyDescent="0.2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</row>
    <row r="99" spans="1:28" ht="12.75" customHeight="1" x14ac:dyDescent="0.2">
      <c r="A99" s="149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</row>
    <row r="100" spans="1:28" ht="12.75" customHeight="1" x14ac:dyDescent="0.2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</row>
    <row r="101" spans="1:28" ht="12.75" customHeight="1" x14ac:dyDescent="0.2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</row>
    <row r="102" spans="1:28" ht="12.75" customHeight="1" x14ac:dyDescent="0.2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</row>
    <row r="103" spans="1:28" ht="12.75" customHeight="1" x14ac:dyDescent="0.2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</row>
    <row r="104" spans="1:28" ht="12.75" customHeight="1" x14ac:dyDescent="0.2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</row>
    <row r="105" spans="1:28" ht="12.75" customHeight="1" x14ac:dyDescent="0.2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</row>
    <row r="106" spans="1:28" ht="12.75" customHeight="1" x14ac:dyDescent="0.2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</row>
    <row r="107" spans="1:28" ht="12.75" customHeight="1" x14ac:dyDescent="0.2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</row>
    <row r="108" spans="1:28" ht="12.75" customHeight="1" x14ac:dyDescent="0.2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</row>
    <row r="109" spans="1:28" ht="12.75" customHeight="1" x14ac:dyDescent="0.2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</row>
    <row r="110" spans="1:28" ht="12.75" customHeight="1" x14ac:dyDescent="0.2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</row>
    <row r="111" spans="1:28" ht="12.75" customHeight="1" x14ac:dyDescent="0.2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</row>
    <row r="112" spans="1:28" ht="12.75" customHeight="1" x14ac:dyDescent="0.2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</row>
    <row r="113" spans="1:28" ht="12.75" customHeight="1" x14ac:dyDescent="0.2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</row>
    <row r="114" spans="1:28" ht="12.75" customHeight="1" x14ac:dyDescent="0.2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</row>
    <row r="115" spans="1:28" ht="12.75" customHeight="1" x14ac:dyDescent="0.2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</row>
    <row r="116" spans="1:28" ht="12.75" customHeight="1" x14ac:dyDescent="0.2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</row>
    <row r="117" spans="1:28" ht="12.75" customHeight="1" x14ac:dyDescent="0.2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</row>
    <row r="118" spans="1:28" ht="12.75" customHeight="1" x14ac:dyDescent="0.2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</row>
    <row r="119" spans="1:28" ht="12.75" customHeight="1" x14ac:dyDescent="0.2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</row>
    <row r="120" spans="1:28" ht="12.75" customHeight="1" x14ac:dyDescent="0.2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</row>
    <row r="121" spans="1:28" ht="12.75" customHeight="1" x14ac:dyDescent="0.2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</row>
    <row r="122" spans="1:28" ht="12.75" customHeight="1" x14ac:dyDescent="0.2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</row>
    <row r="123" spans="1:28" ht="12.75" customHeight="1" x14ac:dyDescent="0.2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</row>
    <row r="124" spans="1:28" ht="12.75" customHeight="1" x14ac:dyDescent="0.2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</row>
    <row r="125" spans="1:28" ht="12.75" customHeight="1" x14ac:dyDescent="0.2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</row>
    <row r="126" spans="1:28" ht="12.75" customHeight="1" x14ac:dyDescent="0.2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</row>
    <row r="127" spans="1:28" ht="12.75" customHeight="1" x14ac:dyDescent="0.2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</row>
    <row r="128" spans="1:28" ht="12.75" customHeight="1" x14ac:dyDescent="0.2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</row>
    <row r="129" spans="1:28" ht="12.75" customHeight="1" x14ac:dyDescent="0.2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</row>
    <row r="130" spans="1:28" ht="12.75" customHeight="1" x14ac:dyDescent="0.2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</row>
    <row r="131" spans="1:28" ht="12.75" customHeight="1" x14ac:dyDescent="0.2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</row>
    <row r="132" spans="1:28" ht="12.75" customHeight="1" x14ac:dyDescent="0.2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</row>
    <row r="133" spans="1:28" ht="12.75" customHeight="1" x14ac:dyDescent="0.2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</row>
    <row r="134" spans="1:28" ht="12.75" customHeight="1" x14ac:dyDescent="0.2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</row>
    <row r="135" spans="1:28" ht="12.75" customHeight="1" x14ac:dyDescent="0.2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</row>
    <row r="136" spans="1:28" ht="12.75" customHeight="1" x14ac:dyDescent="0.2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</row>
    <row r="137" spans="1:28" ht="12.75" customHeight="1" x14ac:dyDescent="0.2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</row>
    <row r="138" spans="1:28" ht="12.75" customHeight="1" x14ac:dyDescent="0.2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</row>
    <row r="139" spans="1:28" ht="12.75" customHeight="1" x14ac:dyDescent="0.2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</row>
    <row r="140" spans="1:28" ht="12.75" customHeight="1" x14ac:dyDescent="0.2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</row>
    <row r="141" spans="1:28" ht="12.75" customHeight="1" x14ac:dyDescent="0.2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</row>
    <row r="142" spans="1:28" ht="12.75" customHeight="1" x14ac:dyDescent="0.2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</row>
    <row r="143" spans="1:28" ht="12.75" customHeight="1" x14ac:dyDescent="0.2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</row>
    <row r="144" spans="1:28" ht="12.75" customHeight="1" x14ac:dyDescent="0.2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</row>
    <row r="145" spans="1:28" ht="12.75" customHeight="1" x14ac:dyDescent="0.2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</row>
    <row r="146" spans="1:28" ht="12.75" customHeight="1" x14ac:dyDescent="0.2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</row>
    <row r="147" spans="1:28" ht="12.75" customHeight="1" x14ac:dyDescent="0.2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</row>
    <row r="148" spans="1:28" ht="12.75" customHeight="1" x14ac:dyDescent="0.2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</row>
    <row r="149" spans="1:28" ht="12.75" customHeight="1" x14ac:dyDescent="0.2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</row>
    <row r="150" spans="1:28" ht="12.75" customHeight="1" x14ac:dyDescent="0.2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</row>
    <row r="151" spans="1:28" ht="12.75" customHeight="1" x14ac:dyDescent="0.2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</row>
    <row r="152" spans="1:28" ht="12.75" customHeight="1" x14ac:dyDescent="0.2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</row>
    <row r="153" spans="1:28" ht="12.75" customHeight="1" x14ac:dyDescent="0.2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</row>
    <row r="154" spans="1:28" ht="12.75" customHeight="1" x14ac:dyDescent="0.2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</row>
    <row r="155" spans="1:28" ht="12.75" customHeight="1" x14ac:dyDescent="0.2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</row>
    <row r="156" spans="1:28" ht="12.75" customHeight="1" x14ac:dyDescent="0.2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</row>
    <row r="157" spans="1:28" ht="12.75" customHeight="1" x14ac:dyDescent="0.2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</row>
    <row r="158" spans="1:28" ht="12.75" customHeight="1" x14ac:dyDescent="0.2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</row>
    <row r="159" spans="1:28" ht="12.75" customHeight="1" x14ac:dyDescent="0.2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</row>
    <row r="160" spans="1:28" ht="12.75" customHeight="1" x14ac:dyDescent="0.2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</row>
    <row r="161" spans="1:28" ht="12.75" customHeight="1" x14ac:dyDescent="0.2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</row>
    <row r="162" spans="1:28" ht="12.75" customHeight="1" x14ac:dyDescent="0.2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</row>
    <row r="163" spans="1:28" ht="12.75" customHeight="1" x14ac:dyDescent="0.2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</row>
    <row r="164" spans="1:28" ht="12.75" customHeight="1" x14ac:dyDescent="0.2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</row>
    <row r="165" spans="1:28" ht="12.75" customHeight="1" x14ac:dyDescent="0.2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</row>
    <row r="166" spans="1:28" ht="12.75" customHeight="1" x14ac:dyDescent="0.2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</row>
    <row r="167" spans="1:28" ht="12.75" customHeight="1" x14ac:dyDescent="0.2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</row>
    <row r="168" spans="1:28" ht="12.75" customHeight="1" x14ac:dyDescent="0.2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</row>
    <row r="169" spans="1:28" ht="12.75" customHeight="1" x14ac:dyDescent="0.2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</row>
    <row r="170" spans="1:28" ht="12.75" customHeight="1" x14ac:dyDescent="0.2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</row>
    <row r="171" spans="1:28" ht="12.75" customHeight="1" x14ac:dyDescent="0.2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</row>
    <row r="172" spans="1:28" ht="12.75" customHeight="1" x14ac:dyDescent="0.2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</row>
    <row r="173" spans="1:28" ht="12.75" customHeight="1" x14ac:dyDescent="0.2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</row>
    <row r="174" spans="1:28" ht="12.75" customHeight="1" x14ac:dyDescent="0.2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</row>
    <row r="175" spans="1:28" ht="12.75" customHeight="1" x14ac:dyDescent="0.2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</row>
    <row r="176" spans="1:28" ht="12.75" customHeight="1" x14ac:dyDescent="0.2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</row>
    <row r="177" spans="1:28" ht="12.75" customHeight="1" x14ac:dyDescent="0.2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</row>
    <row r="178" spans="1:28" ht="12.75" customHeight="1" x14ac:dyDescent="0.2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</row>
    <row r="179" spans="1:28" ht="12.75" customHeight="1" x14ac:dyDescent="0.2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</row>
    <row r="180" spans="1:28" ht="12.75" customHeight="1" x14ac:dyDescent="0.2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</row>
    <row r="181" spans="1:28" ht="12.75" customHeight="1" x14ac:dyDescent="0.2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</row>
    <row r="182" spans="1:28" ht="12.75" customHeight="1" x14ac:dyDescent="0.2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</row>
    <row r="183" spans="1:28" ht="12.75" customHeight="1" x14ac:dyDescent="0.2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</row>
    <row r="184" spans="1:28" ht="12.75" customHeight="1" x14ac:dyDescent="0.2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</row>
    <row r="185" spans="1:28" ht="12.75" customHeight="1" x14ac:dyDescent="0.2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</row>
    <row r="186" spans="1:28" ht="12.75" customHeight="1" x14ac:dyDescent="0.2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</row>
    <row r="187" spans="1:28" ht="12.75" customHeight="1" x14ac:dyDescent="0.2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</row>
    <row r="188" spans="1:28" ht="12.75" customHeight="1" x14ac:dyDescent="0.2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</row>
    <row r="189" spans="1:28" ht="12.75" customHeight="1" x14ac:dyDescent="0.2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</row>
    <row r="190" spans="1:28" ht="12.75" customHeight="1" x14ac:dyDescent="0.2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</row>
    <row r="191" spans="1:28" ht="12.75" customHeight="1" x14ac:dyDescent="0.2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</row>
    <row r="192" spans="1:28" ht="12.75" customHeight="1" x14ac:dyDescent="0.2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</row>
    <row r="193" spans="1:28" ht="12.75" customHeight="1" x14ac:dyDescent="0.2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</row>
    <row r="194" spans="1:28" ht="12.75" customHeight="1" x14ac:dyDescent="0.2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</row>
    <row r="195" spans="1:28" ht="12.75" customHeight="1" x14ac:dyDescent="0.2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</row>
    <row r="196" spans="1:28" ht="12.75" customHeight="1" x14ac:dyDescent="0.2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</row>
    <row r="197" spans="1:28" ht="12.75" customHeight="1" x14ac:dyDescent="0.2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</row>
    <row r="198" spans="1:28" ht="12.75" customHeight="1" x14ac:dyDescent="0.2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</row>
    <row r="199" spans="1:28" ht="12.75" customHeight="1" x14ac:dyDescent="0.2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</row>
    <row r="200" spans="1:28" ht="12.75" customHeight="1" x14ac:dyDescent="0.2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</row>
    <row r="201" spans="1:28" ht="12.75" customHeight="1" x14ac:dyDescent="0.2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</row>
    <row r="202" spans="1:28" ht="12.75" customHeight="1" x14ac:dyDescent="0.2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</row>
    <row r="203" spans="1:28" ht="12.75" customHeight="1" x14ac:dyDescent="0.2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</row>
    <row r="204" spans="1:28" ht="12.75" customHeight="1" x14ac:dyDescent="0.2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</row>
    <row r="205" spans="1:28" ht="12.75" customHeight="1" x14ac:dyDescent="0.2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</row>
    <row r="206" spans="1:28" ht="12.75" customHeight="1" x14ac:dyDescent="0.2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</row>
    <row r="207" spans="1:28" ht="12.75" customHeight="1" x14ac:dyDescent="0.2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</row>
    <row r="208" spans="1:28" ht="12.75" customHeight="1" x14ac:dyDescent="0.2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</row>
    <row r="209" spans="1:28" ht="12.75" customHeight="1" x14ac:dyDescent="0.2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</row>
    <row r="210" spans="1:28" ht="12.75" customHeight="1" x14ac:dyDescent="0.2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</row>
    <row r="211" spans="1:28" ht="12.75" customHeight="1" x14ac:dyDescent="0.2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</row>
    <row r="212" spans="1:28" ht="12.75" customHeight="1" x14ac:dyDescent="0.2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</row>
    <row r="213" spans="1:28" ht="12.75" customHeight="1" x14ac:dyDescent="0.2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</row>
    <row r="214" spans="1:28" ht="12.75" customHeight="1" x14ac:dyDescent="0.2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</row>
    <row r="215" spans="1:28" ht="12.75" customHeight="1" x14ac:dyDescent="0.2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</row>
    <row r="216" spans="1:28" ht="12.75" customHeight="1" x14ac:dyDescent="0.2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</row>
    <row r="217" spans="1:28" ht="12.75" customHeight="1" x14ac:dyDescent="0.2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</row>
    <row r="218" spans="1:28" ht="12.75" customHeight="1" x14ac:dyDescent="0.2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</row>
    <row r="219" spans="1:28" ht="12.75" customHeight="1" x14ac:dyDescent="0.2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</row>
    <row r="220" spans="1:28" ht="12.75" customHeight="1" x14ac:dyDescent="0.2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</row>
    <row r="221" spans="1:28" ht="12.75" customHeight="1" x14ac:dyDescent="0.2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</row>
    <row r="222" spans="1:28" ht="12.75" customHeight="1" x14ac:dyDescent="0.2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</row>
    <row r="223" spans="1:28" ht="12.75" customHeight="1" x14ac:dyDescent="0.2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</row>
    <row r="224" spans="1:28" ht="12.75" customHeight="1" x14ac:dyDescent="0.2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</row>
    <row r="225" spans="1:28" ht="12.75" customHeight="1" x14ac:dyDescent="0.2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</row>
    <row r="226" spans="1:28" ht="12.75" customHeight="1" x14ac:dyDescent="0.2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</row>
    <row r="227" spans="1:28" ht="15.75" customHeight="1" x14ac:dyDescent="0.15"/>
    <row r="228" spans="1:28" ht="15.75" customHeight="1" x14ac:dyDescent="0.15"/>
    <row r="229" spans="1:28" ht="15.75" customHeight="1" x14ac:dyDescent="0.15"/>
    <row r="230" spans="1:28" ht="15.75" customHeight="1" x14ac:dyDescent="0.15"/>
    <row r="231" spans="1:28" ht="15.75" customHeight="1" x14ac:dyDescent="0.15"/>
    <row r="232" spans="1:28" ht="15.75" customHeight="1" x14ac:dyDescent="0.15"/>
    <row r="233" spans="1:28" ht="15.75" customHeight="1" x14ac:dyDescent="0.15"/>
    <row r="234" spans="1:28" ht="15.75" customHeight="1" x14ac:dyDescent="0.15"/>
    <row r="235" spans="1:28" ht="15.75" customHeight="1" x14ac:dyDescent="0.15"/>
    <row r="236" spans="1:28" ht="15.75" customHeight="1" x14ac:dyDescent="0.15"/>
    <row r="237" spans="1:28" ht="15.75" customHeight="1" x14ac:dyDescent="0.15"/>
    <row r="238" spans="1:28" ht="15.75" customHeight="1" x14ac:dyDescent="0.15"/>
    <row r="239" spans="1:28" ht="15.75" customHeight="1" x14ac:dyDescent="0.15"/>
    <row r="240" spans="1:28" ht="15.75" customHeight="1" x14ac:dyDescent="0.15"/>
    <row r="241" s="164" customFormat="1" ht="15.75" customHeight="1" x14ac:dyDescent="0.15"/>
    <row r="242" s="164" customFormat="1" ht="15.75" customHeight="1" x14ac:dyDescent="0.15"/>
    <row r="243" s="164" customFormat="1" ht="15.75" customHeight="1" x14ac:dyDescent="0.15"/>
    <row r="244" s="164" customFormat="1" ht="15.75" customHeight="1" x14ac:dyDescent="0.15"/>
    <row r="245" s="164" customFormat="1" ht="15.75" customHeight="1" x14ac:dyDescent="0.15"/>
    <row r="246" s="164" customFormat="1" ht="15.75" customHeight="1" x14ac:dyDescent="0.15"/>
    <row r="247" s="164" customFormat="1" ht="15.75" customHeight="1" x14ac:dyDescent="0.15"/>
    <row r="248" s="164" customFormat="1" ht="15.75" customHeight="1" x14ac:dyDescent="0.15"/>
    <row r="249" s="164" customFormat="1" ht="15.75" customHeight="1" x14ac:dyDescent="0.15"/>
    <row r="250" s="164" customFormat="1" ht="15.75" customHeight="1" x14ac:dyDescent="0.15"/>
    <row r="251" s="164" customFormat="1" ht="15.75" customHeight="1" x14ac:dyDescent="0.15"/>
    <row r="252" s="164" customFormat="1" ht="15.75" customHeight="1" x14ac:dyDescent="0.15"/>
    <row r="253" s="164" customFormat="1" ht="15.75" customHeight="1" x14ac:dyDescent="0.15"/>
    <row r="254" s="164" customFormat="1" ht="15.75" customHeight="1" x14ac:dyDescent="0.15"/>
    <row r="255" s="164" customFormat="1" ht="15.75" customHeight="1" x14ac:dyDescent="0.15"/>
    <row r="256" s="164" customFormat="1" ht="15.75" customHeight="1" x14ac:dyDescent="0.15"/>
    <row r="257" s="164" customFormat="1" ht="15.75" customHeight="1" x14ac:dyDescent="0.15"/>
    <row r="258" s="164" customFormat="1" ht="15.75" customHeight="1" x14ac:dyDescent="0.15"/>
    <row r="259" s="164" customFormat="1" ht="15.75" customHeight="1" x14ac:dyDescent="0.15"/>
    <row r="260" s="164" customFormat="1" ht="15.75" customHeight="1" x14ac:dyDescent="0.15"/>
    <row r="261" s="164" customFormat="1" ht="15.75" customHeight="1" x14ac:dyDescent="0.15"/>
    <row r="262" s="164" customFormat="1" ht="15.75" customHeight="1" x14ac:dyDescent="0.15"/>
    <row r="263" s="164" customFormat="1" ht="15.75" customHeight="1" x14ac:dyDescent="0.15"/>
    <row r="264" s="164" customFormat="1" ht="15.75" customHeight="1" x14ac:dyDescent="0.15"/>
    <row r="265" s="164" customFormat="1" ht="15.75" customHeight="1" x14ac:dyDescent="0.15"/>
    <row r="266" s="164" customFormat="1" ht="15.75" customHeight="1" x14ac:dyDescent="0.15"/>
    <row r="267" s="164" customFormat="1" ht="15.75" customHeight="1" x14ac:dyDescent="0.15"/>
    <row r="268" s="164" customFormat="1" ht="15.75" customHeight="1" x14ac:dyDescent="0.15"/>
    <row r="269" s="164" customFormat="1" ht="15.75" customHeight="1" x14ac:dyDescent="0.15"/>
    <row r="270" s="164" customFormat="1" ht="15.75" customHeight="1" x14ac:dyDescent="0.15"/>
    <row r="271" s="164" customFormat="1" ht="15.75" customHeight="1" x14ac:dyDescent="0.15"/>
    <row r="272" s="164" customFormat="1" ht="15.75" customHeight="1" x14ac:dyDescent="0.15"/>
    <row r="273" s="164" customFormat="1" ht="15.75" customHeight="1" x14ac:dyDescent="0.15"/>
    <row r="274" s="164" customFormat="1" ht="15.75" customHeight="1" x14ac:dyDescent="0.15"/>
    <row r="275" s="164" customFormat="1" ht="15.75" customHeight="1" x14ac:dyDescent="0.15"/>
    <row r="276" s="164" customFormat="1" ht="15.75" customHeight="1" x14ac:dyDescent="0.15"/>
    <row r="277" s="164" customFormat="1" ht="15.75" customHeight="1" x14ac:dyDescent="0.15"/>
    <row r="278" s="164" customFormat="1" ht="15.75" customHeight="1" x14ac:dyDescent="0.15"/>
    <row r="279" s="164" customFormat="1" ht="15.75" customHeight="1" x14ac:dyDescent="0.15"/>
    <row r="280" s="164" customFormat="1" ht="15.75" customHeight="1" x14ac:dyDescent="0.15"/>
    <row r="281" s="164" customFormat="1" ht="15.75" customHeight="1" x14ac:dyDescent="0.15"/>
    <row r="282" s="164" customFormat="1" ht="15.75" customHeight="1" x14ac:dyDescent="0.15"/>
    <row r="283" s="164" customFormat="1" ht="15.75" customHeight="1" x14ac:dyDescent="0.15"/>
    <row r="284" s="164" customFormat="1" ht="15.75" customHeight="1" x14ac:dyDescent="0.15"/>
    <row r="285" s="164" customFormat="1" ht="15.75" customHeight="1" x14ac:dyDescent="0.15"/>
    <row r="286" s="164" customFormat="1" ht="15.75" customHeight="1" x14ac:dyDescent="0.15"/>
    <row r="287" s="164" customFormat="1" ht="15.75" customHeight="1" x14ac:dyDescent="0.15"/>
    <row r="288" s="164" customFormat="1" ht="15.75" customHeight="1" x14ac:dyDescent="0.15"/>
    <row r="289" s="164" customFormat="1" ht="15.75" customHeight="1" x14ac:dyDescent="0.15"/>
    <row r="290" s="164" customFormat="1" ht="15.75" customHeight="1" x14ac:dyDescent="0.15"/>
    <row r="291" s="164" customFormat="1" ht="15.75" customHeight="1" x14ac:dyDescent="0.15"/>
    <row r="292" s="164" customFormat="1" ht="15.75" customHeight="1" x14ac:dyDescent="0.15"/>
    <row r="293" s="164" customFormat="1" ht="15.75" customHeight="1" x14ac:dyDescent="0.15"/>
    <row r="294" s="164" customFormat="1" ht="15.75" customHeight="1" x14ac:dyDescent="0.15"/>
    <row r="295" s="164" customFormat="1" ht="15.75" customHeight="1" x14ac:dyDescent="0.15"/>
    <row r="296" s="164" customFormat="1" ht="15.75" customHeight="1" x14ac:dyDescent="0.15"/>
    <row r="297" s="164" customFormat="1" ht="15.75" customHeight="1" x14ac:dyDescent="0.15"/>
    <row r="298" s="164" customFormat="1" ht="15.75" customHeight="1" x14ac:dyDescent="0.15"/>
    <row r="299" s="164" customFormat="1" ht="15.75" customHeight="1" x14ac:dyDescent="0.15"/>
    <row r="300" s="164" customFormat="1" ht="15.75" customHeight="1" x14ac:dyDescent="0.15"/>
    <row r="301" s="164" customFormat="1" ht="15.75" customHeight="1" x14ac:dyDescent="0.15"/>
    <row r="302" s="164" customFormat="1" ht="15.75" customHeight="1" x14ac:dyDescent="0.15"/>
    <row r="303" s="164" customFormat="1" ht="15.75" customHeight="1" x14ac:dyDescent="0.15"/>
    <row r="304" s="164" customFormat="1" ht="15.75" customHeight="1" x14ac:dyDescent="0.15"/>
    <row r="305" s="164" customFormat="1" ht="15.75" customHeight="1" x14ac:dyDescent="0.15"/>
    <row r="306" s="164" customFormat="1" ht="15.75" customHeight="1" x14ac:dyDescent="0.15"/>
    <row r="307" s="164" customFormat="1" ht="15.75" customHeight="1" x14ac:dyDescent="0.15"/>
    <row r="308" s="164" customFormat="1" ht="15.75" customHeight="1" x14ac:dyDescent="0.15"/>
    <row r="309" s="164" customFormat="1" ht="15.75" customHeight="1" x14ac:dyDescent="0.15"/>
    <row r="310" s="164" customFormat="1" ht="15.75" customHeight="1" x14ac:dyDescent="0.15"/>
    <row r="311" s="164" customFormat="1" ht="15.75" customHeight="1" x14ac:dyDescent="0.15"/>
    <row r="312" s="164" customFormat="1" ht="15.75" customHeight="1" x14ac:dyDescent="0.15"/>
    <row r="313" s="164" customFormat="1" ht="15.75" customHeight="1" x14ac:dyDescent="0.15"/>
    <row r="314" s="164" customFormat="1" ht="15.75" customHeight="1" x14ac:dyDescent="0.15"/>
    <row r="315" s="164" customFormat="1" ht="15.75" customHeight="1" x14ac:dyDescent="0.15"/>
    <row r="316" s="164" customFormat="1" ht="15.75" customHeight="1" x14ac:dyDescent="0.15"/>
    <row r="317" s="164" customFormat="1" ht="15.75" customHeight="1" x14ac:dyDescent="0.15"/>
    <row r="318" s="164" customFormat="1" ht="15.75" customHeight="1" x14ac:dyDescent="0.15"/>
    <row r="319" s="164" customFormat="1" ht="15.75" customHeight="1" x14ac:dyDescent="0.15"/>
    <row r="320" s="164" customFormat="1" ht="15.75" customHeight="1" x14ac:dyDescent="0.15"/>
    <row r="321" s="164" customFormat="1" ht="15.75" customHeight="1" x14ac:dyDescent="0.15"/>
    <row r="322" s="164" customFormat="1" ht="15.75" customHeight="1" x14ac:dyDescent="0.15"/>
    <row r="323" s="164" customFormat="1" ht="15.75" customHeight="1" x14ac:dyDescent="0.15"/>
    <row r="324" s="164" customFormat="1" ht="15.75" customHeight="1" x14ac:dyDescent="0.15"/>
    <row r="325" s="164" customFormat="1" ht="15.75" customHeight="1" x14ac:dyDescent="0.15"/>
    <row r="326" s="164" customFormat="1" ht="15.75" customHeight="1" x14ac:dyDescent="0.15"/>
    <row r="327" s="164" customFormat="1" ht="15.75" customHeight="1" x14ac:dyDescent="0.15"/>
    <row r="328" s="164" customFormat="1" ht="15.75" customHeight="1" x14ac:dyDescent="0.15"/>
    <row r="329" s="164" customFormat="1" ht="15.75" customHeight="1" x14ac:dyDescent="0.15"/>
    <row r="330" s="164" customFormat="1" ht="15.75" customHeight="1" x14ac:dyDescent="0.15"/>
    <row r="331" s="164" customFormat="1" ht="15.75" customHeight="1" x14ac:dyDescent="0.15"/>
    <row r="332" s="164" customFormat="1" ht="15.75" customHeight="1" x14ac:dyDescent="0.15"/>
    <row r="333" s="164" customFormat="1" ht="15.75" customHeight="1" x14ac:dyDescent="0.15"/>
    <row r="334" s="164" customFormat="1" ht="15.75" customHeight="1" x14ac:dyDescent="0.15"/>
    <row r="335" s="164" customFormat="1" ht="15.75" customHeight="1" x14ac:dyDescent="0.15"/>
    <row r="336" s="164" customFormat="1" ht="15.75" customHeight="1" x14ac:dyDescent="0.15"/>
    <row r="337" s="164" customFormat="1" ht="15.75" customHeight="1" x14ac:dyDescent="0.15"/>
    <row r="338" s="164" customFormat="1" ht="15.75" customHeight="1" x14ac:dyDescent="0.15"/>
    <row r="339" s="164" customFormat="1" ht="15.75" customHeight="1" x14ac:dyDescent="0.15"/>
    <row r="340" s="164" customFormat="1" ht="15.75" customHeight="1" x14ac:dyDescent="0.15"/>
    <row r="341" s="164" customFormat="1" ht="15.75" customHeight="1" x14ac:dyDescent="0.15"/>
    <row r="342" s="164" customFormat="1" ht="15.75" customHeight="1" x14ac:dyDescent="0.15"/>
    <row r="343" s="164" customFormat="1" ht="15.75" customHeight="1" x14ac:dyDescent="0.15"/>
    <row r="344" s="164" customFormat="1" ht="15.75" customHeight="1" x14ac:dyDescent="0.15"/>
    <row r="345" s="164" customFormat="1" ht="15.75" customHeight="1" x14ac:dyDescent="0.15"/>
    <row r="346" s="164" customFormat="1" ht="15.75" customHeight="1" x14ac:dyDescent="0.15"/>
    <row r="347" s="164" customFormat="1" ht="15.75" customHeight="1" x14ac:dyDescent="0.15"/>
    <row r="348" s="164" customFormat="1" ht="15.75" customHeight="1" x14ac:dyDescent="0.15"/>
    <row r="349" s="164" customFormat="1" ht="15.75" customHeight="1" x14ac:dyDescent="0.15"/>
    <row r="350" s="164" customFormat="1" ht="15.75" customHeight="1" x14ac:dyDescent="0.15"/>
    <row r="351" s="164" customFormat="1" ht="15.75" customHeight="1" x14ac:dyDescent="0.15"/>
    <row r="352" s="164" customFormat="1" ht="15.75" customHeight="1" x14ac:dyDescent="0.15"/>
    <row r="353" s="164" customFormat="1" ht="15.75" customHeight="1" x14ac:dyDescent="0.15"/>
    <row r="354" s="164" customFormat="1" ht="15.75" customHeight="1" x14ac:dyDescent="0.15"/>
    <row r="355" s="164" customFormat="1" ht="15.75" customHeight="1" x14ac:dyDescent="0.15"/>
    <row r="356" s="164" customFormat="1" ht="15.75" customHeight="1" x14ac:dyDescent="0.15"/>
    <row r="357" s="164" customFormat="1" ht="15.75" customHeight="1" x14ac:dyDescent="0.15"/>
    <row r="358" s="164" customFormat="1" ht="15.75" customHeight="1" x14ac:dyDescent="0.15"/>
    <row r="359" s="164" customFormat="1" ht="15.75" customHeight="1" x14ac:dyDescent="0.15"/>
    <row r="360" s="164" customFormat="1" ht="15.75" customHeight="1" x14ac:dyDescent="0.15"/>
    <row r="361" s="164" customFormat="1" ht="15.75" customHeight="1" x14ac:dyDescent="0.15"/>
    <row r="362" s="164" customFormat="1" ht="15.75" customHeight="1" x14ac:dyDescent="0.15"/>
    <row r="363" s="164" customFormat="1" ht="15.75" customHeight="1" x14ac:dyDescent="0.15"/>
    <row r="364" s="164" customFormat="1" ht="15.75" customHeight="1" x14ac:dyDescent="0.15"/>
    <row r="365" s="164" customFormat="1" ht="15.75" customHeight="1" x14ac:dyDescent="0.15"/>
    <row r="366" s="164" customFormat="1" ht="15.75" customHeight="1" x14ac:dyDescent="0.15"/>
    <row r="367" s="164" customFormat="1" ht="15.75" customHeight="1" x14ac:dyDescent="0.15"/>
    <row r="368" s="164" customFormat="1" ht="15.75" customHeight="1" x14ac:dyDescent="0.15"/>
    <row r="369" s="164" customFormat="1" ht="15.75" customHeight="1" x14ac:dyDescent="0.15"/>
    <row r="370" s="164" customFormat="1" ht="15.75" customHeight="1" x14ac:dyDescent="0.15"/>
    <row r="371" s="164" customFormat="1" ht="15.75" customHeight="1" x14ac:dyDescent="0.15"/>
    <row r="372" s="164" customFormat="1" ht="15.75" customHeight="1" x14ac:dyDescent="0.15"/>
    <row r="373" s="164" customFormat="1" ht="15.75" customHeight="1" x14ac:dyDescent="0.15"/>
    <row r="374" s="164" customFormat="1" ht="15.75" customHeight="1" x14ac:dyDescent="0.15"/>
    <row r="375" s="164" customFormat="1" ht="15.75" customHeight="1" x14ac:dyDescent="0.15"/>
    <row r="376" s="164" customFormat="1" ht="15.75" customHeight="1" x14ac:dyDescent="0.15"/>
    <row r="377" s="164" customFormat="1" ht="15.75" customHeight="1" x14ac:dyDescent="0.15"/>
    <row r="378" s="164" customFormat="1" ht="15.75" customHeight="1" x14ac:dyDescent="0.15"/>
    <row r="379" s="164" customFormat="1" ht="15.75" customHeight="1" x14ac:dyDescent="0.15"/>
    <row r="380" s="164" customFormat="1" ht="15.75" customHeight="1" x14ac:dyDescent="0.15"/>
    <row r="381" s="164" customFormat="1" ht="15.75" customHeight="1" x14ac:dyDescent="0.15"/>
    <row r="382" s="164" customFormat="1" ht="15.75" customHeight="1" x14ac:dyDescent="0.15"/>
    <row r="383" s="164" customFormat="1" ht="15.75" customHeight="1" x14ac:dyDescent="0.15"/>
    <row r="384" s="164" customFormat="1" ht="15.75" customHeight="1" x14ac:dyDescent="0.15"/>
    <row r="385" s="164" customFormat="1" ht="15.75" customHeight="1" x14ac:dyDescent="0.15"/>
    <row r="386" s="164" customFormat="1" ht="15.75" customHeight="1" x14ac:dyDescent="0.15"/>
    <row r="387" s="164" customFormat="1" ht="15.75" customHeight="1" x14ac:dyDescent="0.15"/>
    <row r="388" s="164" customFormat="1" ht="15.75" customHeight="1" x14ac:dyDescent="0.15"/>
    <row r="389" s="164" customFormat="1" ht="15.75" customHeight="1" x14ac:dyDescent="0.15"/>
    <row r="390" s="164" customFormat="1" ht="15.75" customHeight="1" x14ac:dyDescent="0.15"/>
    <row r="391" s="164" customFormat="1" ht="15.75" customHeight="1" x14ac:dyDescent="0.15"/>
    <row r="392" s="164" customFormat="1" ht="15.75" customHeight="1" x14ac:dyDescent="0.15"/>
    <row r="393" s="164" customFormat="1" ht="15.75" customHeight="1" x14ac:dyDescent="0.15"/>
    <row r="394" s="164" customFormat="1" ht="15.75" customHeight="1" x14ac:dyDescent="0.15"/>
    <row r="395" s="164" customFormat="1" ht="15.75" customHeight="1" x14ac:dyDescent="0.15"/>
    <row r="396" s="164" customFormat="1" ht="15.75" customHeight="1" x14ac:dyDescent="0.15"/>
    <row r="397" s="164" customFormat="1" ht="15.75" customHeight="1" x14ac:dyDescent="0.15"/>
    <row r="398" s="164" customFormat="1" ht="15.75" customHeight="1" x14ac:dyDescent="0.15"/>
    <row r="399" s="164" customFormat="1" ht="15.75" customHeight="1" x14ac:dyDescent="0.15"/>
    <row r="400" s="164" customFormat="1" ht="15.75" customHeight="1" x14ac:dyDescent="0.15"/>
    <row r="401" s="164" customFormat="1" ht="15.75" customHeight="1" x14ac:dyDescent="0.15"/>
    <row r="402" s="164" customFormat="1" ht="15.75" customHeight="1" x14ac:dyDescent="0.15"/>
    <row r="403" s="164" customFormat="1" ht="15.75" customHeight="1" x14ac:dyDescent="0.15"/>
    <row r="404" s="164" customFormat="1" ht="15.75" customHeight="1" x14ac:dyDescent="0.15"/>
    <row r="405" s="164" customFormat="1" ht="15.75" customHeight="1" x14ac:dyDescent="0.15"/>
    <row r="406" s="164" customFormat="1" ht="15.75" customHeight="1" x14ac:dyDescent="0.15"/>
    <row r="407" s="164" customFormat="1" ht="15.75" customHeight="1" x14ac:dyDescent="0.15"/>
    <row r="408" s="164" customFormat="1" ht="15.75" customHeight="1" x14ac:dyDescent="0.15"/>
    <row r="409" s="164" customFormat="1" ht="15.75" customHeight="1" x14ac:dyDescent="0.15"/>
    <row r="410" s="164" customFormat="1" ht="15.75" customHeight="1" x14ac:dyDescent="0.15"/>
    <row r="411" s="164" customFormat="1" ht="15.75" customHeight="1" x14ac:dyDescent="0.15"/>
    <row r="412" s="164" customFormat="1" ht="15.75" customHeight="1" x14ac:dyDescent="0.15"/>
    <row r="413" s="164" customFormat="1" ht="15.75" customHeight="1" x14ac:dyDescent="0.15"/>
    <row r="414" s="164" customFormat="1" ht="15.75" customHeight="1" x14ac:dyDescent="0.15"/>
    <row r="415" s="164" customFormat="1" ht="15.75" customHeight="1" x14ac:dyDescent="0.15"/>
    <row r="416" s="164" customFormat="1" ht="15.75" customHeight="1" x14ac:dyDescent="0.15"/>
    <row r="417" s="164" customFormat="1" ht="15.75" customHeight="1" x14ac:dyDescent="0.15"/>
    <row r="418" s="164" customFormat="1" ht="15.75" customHeight="1" x14ac:dyDescent="0.15"/>
    <row r="419" s="164" customFormat="1" ht="15.75" customHeight="1" x14ac:dyDescent="0.15"/>
    <row r="420" s="164" customFormat="1" ht="15.75" customHeight="1" x14ac:dyDescent="0.15"/>
    <row r="421" s="164" customFormat="1" ht="15.75" customHeight="1" x14ac:dyDescent="0.15"/>
    <row r="422" s="164" customFormat="1" ht="15.75" customHeight="1" x14ac:dyDescent="0.15"/>
    <row r="423" s="164" customFormat="1" ht="15.75" customHeight="1" x14ac:dyDescent="0.15"/>
    <row r="424" s="164" customFormat="1" ht="15.75" customHeight="1" x14ac:dyDescent="0.15"/>
    <row r="425" s="164" customFormat="1" ht="15.75" customHeight="1" x14ac:dyDescent="0.15"/>
    <row r="426" s="164" customFormat="1" ht="15.75" customHeight="1" x14ac:dyDescent="0.15"/>
    <row r="427" s="164" customFormat="1" ht="15.75" customHeight="1" x14ac:dyDescent="0.15"/>
    <row r="428" s="164" customFormat="1" ht="15.75" customHeight="1" x14ac:dyDescent="0.15"/>
    <row r="429" s="164" customFormat="1" ht="15.75" customHeight="1" x14ac:dyDescent="0.15"/>
    <row r="430" s="164" customFormat="1" ht="15.75" customHeight="1" x14ac:dyDescent="0.15"/>
    <row r="431" s="164" customFormat="1" ht="15.75" customHeight="1" x14ac:dyDescent="0.15"/>
    <row r="432" s="164" customFormat="1" ht="15.75" customHeight="1" x14ac:dyDescent="0.15"/>
    <row r="433" s="164" customFormat="1" ht="15.75" customHeight="1" x14ac:dyDescent="0.15"/>
    <row r="434" s="164" customFormat="1" ht="15.75" customHeight="1" x14ac:dyDescent="0.15"/>
    <row r="435" s="164" customFormat="1" ht="15.75" customHeight="1" x14ac:dyDescent="0.15"/>
    <row r="436" s="164" customFormat="1" ht="15.75" customHeight="1" x14ac:dyDescent="0.15"/>
    <row r="437" s="164" customFormat="1" ht="15.75" customHeight="1" x14ac:dyDescent="0.15"/>
    <row r="438" s="164" customFormat="1" ht="15.75" customHeight="1" x14ac:dyDescent="0.15"/>
    <row r="439" s="164" customFormat="1" ht="15.75" customHeight="1" x14ac:dyDescent="0.15"/>
    <row r="440" s="164" customFormat="1" ht="15.75" customHeight="1" x14ac:dyDescent="0.15"/>
    <row r="441" s="164" customFormat="1" ht="15.75" customHeight="1" x14ac:dyDescent="0.15"/>
    <row r="442" s="164" customFormat="1" ht="15.75" customHeight="1" x14ac:dyDescent="0.15"/>
    <row r="443" s="164" customFormat="1" ht="15.75" customHeight="1" x14ac:dyDescent="0.15"/>
    <row r="444" s="164" customFormat="1" ht="15.75" customHeight="1" x14ac:dyDescent="0.15"/>
    <row r="445" s="164" customFormat="1" ht="15.75" customHeight="1" x14ac:dyDescent="0.15"/>
    <row r="446" s="164" customFormat="1" ht="15.75" customHeight="1" x14ac:dyDescent="0.15"/>
    <row r="447" s="164" customFormat="1" ht="15.75" customHeight="1" x14ac:dyDescent="0.15"/>
    <row r="448" s="164" customFormat="1" ht="15.75" customHeight="1" x14ac:dyDescent="0.15"/>
    <row r="449" s="164" customFormat="1" ht="15.75" customHeight="1" x14ac:dyDescent="0.15"/>
    <row r="450" s="164" customFormat="1" ht="15.75" customHeight="1" x14ac:dyDescent="0.15"/>
    <row r="451" s="164" customFormat="1" ht="15.75" customHeight="1" x14ac:dyDescent="0.15"/>
    <row r="452" s="164" customFormat="1" ht="15.75" customHeight="1" x14ac:dyDescent="0.15"/>
    <row r="453" s="164" customFormat="1" ht="15.75" customHeight="1" x14ac:dyDescent="0.15"/>
    <row r="454" s="164" customFormat="1" ht="15.75" customHeight="1" x14ac:dyDescent="0.15"/>
    <row r="455" s="164" customFormat="1" ht="15.75" customHeight="1" x14ac:dyDescent="0.15"/>
    <row r="456" s="164" customFormat="1" ht="15.75" customHeight="1" x14ac:dyDescent="0.15"/>
    <row r="457" s="164" customFormat="1" ht="15.75" customHeight="1" x14ac:dyDescent="0.15"/>
    <row r="458" s="164" customFormat="1" ht="15.75" customHeight="1" x14ac:dyDescent="0.15"/>
    <row r="459" s="164" customFormat="1" ht="15.75" customHeight="1" x14ac:dyDescent="0.15"/>
    <row r="460" s="164" customFormat="1" ht="15.75" customHeight="1" x14ac:dyDescent="0.15"/>
    <row r="461" s="164" customFormat="1" ht="15.75" customHeight="1" x14ac:dyDescent="0.15"/>
    <row r="462" s="164" customFormat="1" ht="15.75" customHeight="1" x14ac:dyDescent="0.15"/>
    <row r="463" s="164" customFormat="1" ht="15.75" customHeight="1" x14ac:dyDescent="0.15"/>
    <row r="464" s="164" customFormat="1" ht="15.75" customHeight="1" x14ac:dyDescent="0.15"/>
    <row r="465" s="164" customFormat="1" ht="15.75" customHeight="1" x14ac:dyDescent="0.15"/>
    <row r="466" s="164" customFormat="1" ht="15.75" customHeight="1" x14ac:dyDescent="0.15"/>
    <row r="467" s="164" customFormat="1" ht="15.75" customHeight="1" x14ac:dyDescent="0.15"/>
    <row r="468" s="164" customFormat="1" ht="15.75" customHeight="1" x14ac:dyDescent="0.15"/>
    <row r="469" s="164" customFormat="1" ht="15.75" customHeight="1" x14ac:dyDescent="0.15"/>
    <row r="470" s="164" customFormat="1" ht="15.75" customHeight="1" x14ac:dyDescent="0.15"/>
    <row r="471" s="164" customFormat="1" ht="15.75" customHeight="1" x14ac:dyDescent="0.15"/>
    <row r="472" s="164" customFormat="1" ht="15.75" customHeight="1" x14ac:dyDescent="0.15"/>
    <row r="473" s="164" customFormat="1" ht="15.75" customHeight="1" x14ac:dyDescent="0.15"/>
    <row r="474" s="164" customFormat="1" ht="15.75" customHeight="1" x14ac:dyDescent="0.15"/>
    <row r="475" s="164" customFormat="1" ht="15.75" customHeight="1" x14ac:dyDescent="0.15"/>
    <row r="476" s="164" customFormat="1" ht="15.75" customHeight="1" x14ac:dyDescent="0.15"/>
    <row r="477" s="164" customFormat="1" ht="15.75" customHeight="1" x14ac:dyDescent="0.15"/>
    <row r="478" s="164" customFormat="1" ht="15.75" customHeight="1" x14ac:dyDescent="0.15"/>
    <row r="479" s="164" customFormat="1" ht="15.75" customHeight="1" x14ac:dyDescent="0.15"/>
    <row r="480" s="164" customFormat="1" ht="15.75" customHeight="1" x14ac:dyDescent="0.15"/>
    <row r="481" s="164" customFormat="1" ht="15.75" customHeight="1" x14ac:dyDescent="0.15"/>
    <row r="482" s="164" customFormat="1" ht="15.75" customHeight="1" x14ac:dyDescent="0.15"/>
    <row r="483" s="164" customFormat="1" ht="15.75" customHeight="1" x14ac:dyDescent="0.15"/>
    <row r="484" s="164" customFormat="1" ht="15.75" customHeight="1" x14ac:dyDescent="0.15"/>
    <row r="485" s="164" customFormat="1" ht="15.75" customHeight="1" x14ac:dyDescent="0.15"/>
    <row r="486" s="164" customFormat="1" ht="15.75" customHeight="1" x14ac:dyDescent="0.15"/>
    <row r="487" s="164" customFormat="1" ht="15.75" customHeight="1" x14ac:dyDescent="0.15"/>
    <row r="488" s="164" customFormat="1" ht="15.75" customHeight="1" x14ac:dyDescent="0.15"/>
    <row r="489" s="164" customFormat="1" ht="15.75" customHeight="1" x14ac:dyDescent="0.15"/>
    <row r="490" s="164" customFormat="1" ht="15.75" customHeight="1" x14ac:dyDescent="0.15"/>
    <row r="491" s="164" customFormat="1" ht="15.75" customHeight="1" x14ac:dyDescent="0.15"/>
    <row r="492" s="164" customFormat="1" ht="15.75" customHeight="1" x14ac:dyDescent="0.15"/>
    <row r="493" s="164" customFormat="1" ht="15.75" customHeight="1" x14ac:dyDescent="0.15"/>
    <row r="494" s="164" customFormat="1" ht="15.75" customHeight="1" x14ac:dyDescent="0.15"/>
    <row r="495" s="164" customFormat="1" ht="15.75" customHeight="1" x14ac:dyDescent="0.15"/>
    <row r="496" s="164" customFormat="1" ht="15.75" customHeight="1" x14ac:dyDescent="0.15"/>
    <row r="497" s="164" customFormat="1" ht="15.75" customHeight="1" x14ac:dyDescent="0.15"/>
    <row r="498" s="164" customFormat="1" ht="15.75" customHeight="1" x14ac:dyDescent="0.15"/>
    <row r="499" s="164" customFormat="1" ht="15.75" customHeight="1" x14ac:dyDescent="0.15"/>
    <row r="500" s="164" customFormat="1" ht="15.75" customHeight="1" x14ac:dyDescent="0.15"/>
    <row r="501" s="164" customFormat="1" ht="15.75" customHeight="1" x14ac:dyDescent="0.15"/>
    <row r="502" s="164" customFormat="1" ht="15.75" customHeight="1" x14ac:dyDescent="0.15"/>
    <row r="503" s="164" customFormat="1" ht="15.75" customHeight="1" x14ac:dyDescent="0.15"/>
    <row r="504" s="164" customFormat="1" ht="15.75" customHeight="1" x14ac:dyDescent="0.15"/>
    <row r="505" s="164" customFormat="1" ht="15.75" customHeight="1" x14ac:dyDescent="0.15"/>
    <row r="506" s="164" customFormat="1" ht="15.75" customHeight="1" x14ac:dyDescent="0.15"/>
    <row r="507" s="164" customFormat="1" ht="15.75" customHeight="1" x14ac:dyDescent="0.15"/>
    <row r="508" s="164" customFormat="1" ht="15.75" customHeight="1" x14ac:dyDescent="0.15"/>
    <row r="509" s="164" customFormat="1" ht="15.75" customHeight="1" x14ac:dyDescent="0.15"/>
    <row r="510" s="164" customFormat="1" ht="15.75" customHeight="1" x14ac:dyDescent="0.15"/>
    <row r="511" s="164" customFormat="1" ht="15.75" customHeight="1" x14ac:dyDescent="0.15"/>
    <row r="512" s="164" customFormat="1" ht="15.75" customHeight="1" x14ac:dyDescent="0.15"/>
    <row r="513" s="164" customFormat="1" ht="15.75" customHeight="1" x14ac:dyDescent="0.15"/>
    <row r="514" s="164" customFormat="1" ht="15.75" customHeight="1" x14ac:dyDescent="0.15"/>
    <row r="515" s="164" customFormat="1" ht="15.75" customHeight="1" x14ac:dyDescent="0.15"/>
    <row r="516" s="164" customFormat="1" ht="15.75" customHeight="1" x14ac:dyDescent="0.15"/>
    <row r="517" s="164" customFormat="1" ht="15.75" customHeight="1" x14ac:dyDescent="0.15"/>
    <row r="518" s="164" customFormat="1" ht="15.75" customHeight="1" x14ac:dyDescent="0.15"/>
    <row r="519" s="164" customFormat="1" ht="15.75" customHeight="1" x14ac:dyDescent="0.15"/>
    <row r="520" s="164" customFormat="1" ht="15.75" customHeight="1" x14ac:dyDescent="0.15"/>
    <row r="521" s="164" customFormat="1" ht="15.75" customHeight="1" x14ac:dyDescent="0.15"/>
    <row r="522" s="164" customFormat="1" ht="15.75" customHeight="1" x14ac:dyDescent="0.15"/>
    <row r="523" s="164" customFormat="1" ht="15.75" customHeight="1" x14ac:dyDescent="0.15"/>
    <row r="524" s="164" customFormat="1" ht="15.75" customHeight="1" x14ac:dyDescent="0.15"/>
    <row r="525" s="164" customFormat="1" ht="15.75" customHeight="1" x14ac:dyDescent="0.15"/>
    <row r="526" s="164" customFormat="1" ht="15.75" customHeight="1" x14ac:dyDescent="0.15"/>
    <row r="527" s="164" customFormat="1" ht="15.75" customHeight="1" x14ac:dyDescent="0.15"/>
    <row r="528" s="164" customFormat="1" ht="15.75" customHeight="1" x14ac:dyDescent="0.15"/>
    <row r="529" s="164" customFormat="1" ht="15.75" customHeight="1" x14ac:dyDescent="0.15"/>
    <row r="530" s="164" customFormat="1" ht="15.75" customHeight="1" x14ac:dyDescent="0.15"/>
    <row r="531" s="164" customFormat="1" ht="15.75" customHeight="1" x14ac:dyDescent="0.15"/>
    <row r="532" s="164" customFormat="1" ht="15.75" customHeight="1" x14ac:dyDescent="0.15"/>
    <row r="533" s="164" customFormat="1" ht="15.75" customHeight="1" x14ac:dyDescent="0.15"/>
    <row r="534" s="164" customFormat="1" ht="15.75" customHeight="1" x14ac:dyDescent="0.15"/>
    <row r="535" s="164" customFormat="1" ht="15.75" customHeight="1" x14ac:dyDescent="0.15"/>
    <row r="536" s="164" customFormat="1" ht="15.75" customHeight="1" x14ac:dyDescent="0.15"/>
    <row r="537" s="164" customFormat="1" ht="15.75" customHeight="1" x14ac:dyDescent="0.15"/>
    <row r="538" s="164" customFormat="1" ht="15.75" customHeight="1" x14ac:dyDescent="0.15"/>
    <row r="539" s="164" customFormat="1" ht="15.75" customHeight="1" x14ac:dyDescent="0.15"/>
    <row r="540" s="164" customFormat="1" ht="15.75" customHeight="1" x14ac:dyDescent="0.15"/>
    <row r="541" s="164" customFormat="1" ht="15.75" customHeight="1" x14ac:dyDescent="0.15"/>
    <row r="542" s="164" customFormat="1" ht="15.75" customHeight="1" x14ac:dyDescent="0.15"/>
    <row r="543" s="164" customFormat="1" ht="15.75" customHeight="1" x14ac:dyDescent="0.15"/>
    <row r="544" s="164" customFormat="1" ht="15.75" customHeight="1" x14ac:dyDescent="0.15"/>
    <row r="545" s="164" customFormat="1" ht="15.75" customHeight="1" x14ac:dyDescent="0.15"/>
    <row r="546" s="164" customFormat="1" ht="15.75" customHeight="1" x14ac:dyDescent="0.15"/>
    <row r="547" s="164" customFormat="1" ht="15.75" customHeight="1" x14ac:dyDescent="0.15"/>
    <row r="548" s="164" customFormat="1" ht="15.75" customHeight="1" x14ac:dyDescent="0.15"/>
    <row r="549" s="164" customFormat="1" ht="15.75" customHeight="1" x14ac:dyDescent="0.15"/>
    <row r="550" s="164" customFormat="1" ht="15.75" customHeight="1" x14ac:dyDescent="0.15"/>
    <row r="551" s="164" customFormat="1" ht="15.75" customHeight="1" x14ac:dyDescent="0.15"/>
    <row r="552" s="164" customFormat="1" ht="15.75" customHeight="1" x14ac:dyDescent="0.15"/>
    <row r="553" s="164" customFormat="1" ht="15.75" customHeight="1" x14ac:dyDescent="0.15"/>
    <row r="554" s="164" customFormat="1" ht="15.75" customHeight="1" x14ac:dyDescent="0.15"/>
    <row r="555" s="164" customFormat="1" ht="15.75" customHeight="1" x14ac:dyDescent="0.15"/>
    <row r="556" s="164" customFormat="1" ht="15.75" customHeight="1" x14ac:dyDescent="0.15"/>
    <row r="557" s="164" customFormat="1" ht="15.75" customHeight="1" x14ac:dyDescent="0.15"/>
    <row r="558" s="164" customFormat="1" ht="15.75" customHeight="1" x14ac:dyDescent="0.15"/>
    <row r="559" s="164" customFormat="1" ht="15.75" customHeight="1" x14ac:dyDescent="0.15"/>
    <row r="560" s="164" customFormat="1" ht="15.75" customHeight="1" x14ac:dyDescent="0.15"/>
    <row r="561" s="164" customFormat="1" ht="15.75" customHeight="1" x14ac:dyDescent="0.15"/>
    <row r="562" s="164" customFormat="1" ht="15.75" customHeight="1" x14ac:dyDescent="0.15"/>
    <row r="563" s="164" customFormat="1" ht="15.75" customHeight="1" x14ac:dyDescent="0.15"/>
    <row r="564" s="164" customFormat="1" ht="15.75" customHeight="1" x14ac:dyDescent="0.15"/>
    <row r="565" s="164" customFormat="1" ht="15.75" customHeight="1" x14ac:dyDescent="0.15"/>
    <row r="566" s="164" customFormat="1" ht="15.75" customHeight="1" x14ac:dyDescent="0.15"/>
    <row r="567" s="164" customFormat="1" ht="15.75" customHeight="1" x14ac:dyDescent="0.15"/>
    <row r="568" s="164" customFormat="1" ht="15.75" customHeight="1" x14ac:dyDescent="0.15"/>
    <row r="569" s="164" customFormat="1" ht="15.75" customHeight="1" x14ac:dyDescent="0.15"/>
    <row r="570" s="164" customFormat="1" ht="15.75" customHeight="1" x14ac:dyDescent="0.15"/>
    <row r="571" s="164" customFormat="1" ht="15.75" customHeight="1" x14ac:dyDescent="0.15"/>
    <row r="572" s="164" customFormat="1" ht="15.75" customHeight="1" x14ac:dyDescent="0.15"/>
    <row r="573" s="164" customFormat="1" ht="15.75" customHeight="1" x14ac:dyDescent="0.15"/>
    <row r="574" s="164" customFormat="1" ht="15.75" customHeight="1" x14ac:dyDescent="0.15"/>
    <row r="575" s="164" customFormat="1" ht="15.75" customHeight="1" x14ac:dyDescent="0.15"/>
    <row r="576" s="164" customFormat="1" ht="15.75" customHeight="1" x14ac:dyDescent="0.15"/>
    <row r="577" s="164" customFormat="1" ht="15.75" customHeight="1" x14ac:dyDescent="0.15"/>
    <row r="578" s="164" customFormat="1" ht="15.75" customHeight="1" x14ac:dyDescent="0.15"/>
    <row r="579" s="164" customFormat="1" ht="15.75" customHeight="1" x14ac:dyDescent="0.15"/>
    <row r="580" s="164" customFormat="1" ht="15.75" customHeight="1" x14ac:dyDescent="0.15"/>
    <row r="581" s="164" customFormat="1" ht="15.75" customHeight="1" x14ac:dyDescent="0.15"/>
    <row r="582" s="164" customFormat="1" ht="15.75" customHeight="1" x14ac:dyDescent="0.15"/>
    <row r="583" s="164" customFormat="1" ht="15.75" customHeight="1" x14ac:dyDescent="0.15"/>
    <row r="584" s="164" customFormat="1" ht="15.75" customHeight="1" x14ac:dyDescent="0.15"/>
    <row r="585" s="164" customFormat="1" ht="15.75" customHeight="1" x14ac:dyDescent="0.15"/>
    <row r="586" s="164" customFormat="1" ht="15.75" customHeight="1" x14ac:dyDescent="0.15"/>
    <row r="587" s="164" customFormat="1" ht="15.75" customHeight="1" x14ac:dyDescent="0.15"/>
    <row r="588" s="164" customFormat="1" ht="15.75" customHeight="1" x14ac:dyDescent="0.15"/>
    <row r="589" s="164" customFormat="1" ht="15.75" customHeight="1" x14ac:dyDescent="0.15"/>
    <row r="590" s="164" customFormat="1" ht="15.75" customHeight="1" x14ac:dyDescent="0.15"/>
    <row r="591" s="164" customFormat="1" ht="15.75" customHeight="1" x14ac:dyDescent="0.15"/>
    <row r="592" s="164" customFormat="1" ht="15.75" customHeight="1" x14ac:dyDescent="0.15"/>
    <row r="593" s="164" customFormat="1" ht="15.75" customHeight="1" x14ac:dyDescent="0.15"/>
    <row r="594" s="164" customFormat="1" ht="15.75" customHeight="1" x14ac:dyDescent="0.15"/>
    <row r="595" s="164" customFormat="1" ht="15.75" customHeight="1" x14ac:dyDescent="0.15"/>
    <row r="596" s="164" customFormat="1" ht="15.75" customHeight="1" x14ac:dyDescent="0.15"/>
    <row r="597" s="164" customFormat="1" ht="15.75" customHeight="1" x14ac:dyDescent="0.15"/>
    <row r="598" s="164" customFormat="1" ht="15.75" customHeight="1" x14ac:dyDescent="0.15"/>
    <row r="599" s="164" customFormat="1" ht="15.75" customHeight="1" x14ac:dyDescent="0.15"/>
    <row r="600" s="164" customFormat="1" ht="15.75" customHeight="1" x14ac:dyDescent="0.15"/>
    <row r="601" s="164" customFormat="1" ht="15.75" customHeight="1" x14ac:dyDescent="0.15"/>
    <row r="602" s="164" customFormat="1" ht="15.75" customHeight="1" x14ac:dyDescent="0.15"/>
    <row r="603" s="164" customFormat="1" ht="15.75" customHeight="1" x14ac:dyDescent="0.15"/>
    <row r="604" s="164" customFormat="1" ht="15.75" customHeight="1" x14ac:dyDescent="0.15"/>
    <row r="605" s="164" customFormat="1" ht="15.75" customHeight="1" x14ac:dyDescent="0.15"/>
    <row r="606" s="164" customFormat="1" ht="15.75" customHeight="1" x14ac:dyDescent="0.15"/>
    <row r="607" s="164" customFormat="1" ht="15.75" customHeight="1" x14ac:dyDescent="0.15"/>
    <row r="608" s="164" customFormat="1" ht="15.75" customHeight="1" x14ac:dyDescent="0.15"/>
    <row r="609" s="164" customFormat="1" ht="15.75" customHeight="1" x14ac:dyDescent="0.15"/>
    <row r="610" s="164" customFormat="1" ht="15.75" customHeight="1" x14ac:dyDescent="0.15"/>
    <row r="611" s="164" customFormat="1" ht="15.75" customHeight="1" x14ac:dyDescent="0.15"/>
    <row r="612" s="164" customFormat="1" ht="15.75" customHeight="1" x14ac:dyDescent="0.15"/>
    <row r="613" s="164" customFormat="1" ht="15.75" customHeight="1" x14ac:dyDescent="0.15"/>
    <row r="614" s="164" customFormat="1" ht="15.75" customHeight="1" x14ac:dyDescent="0.15"/>
    <row r="615" s="164" customFormat="1" ht="15.75" customHeight="1" x14ac:dyDescent="0.15"/>
    <row r="616" s="164" customFormat="1" ht="15.75" customHeight="1" x14ac:dyDescent="0.15"/>
    <row r="617" s="164" customFormat="1" ht="15.75" customHeight="1" x14ac:dyDescent="0.15"/>
    <row r="618" s="164" customFormat="1" ht="15.75" customHeight="1" x14ac:dyDescent="0.15"/>
    <row r="619" s="164" customFormat="1" ht="15.75" customHeight="1" x14ac:dyDescent="0.15"/>
    <row r="620" s="164" customFormat="1" ht="15.75" customHeight="1" x14ac:dyDescent="0.15"/>
    <row r="621" s="164" customFormat="1" ht="15.75" customHeight="1" x14ac:dyDescent="0.15"/>
    <row r="622" s="164" customFormat="1" ht="15.75" customHeight="1" x14ac:dyDescent="0.15"/>
    <row r="623" s="164" customFormat="1" ht="15.75" customHeight="1" x14ac:dyDescent="0.15"/>
    <row r="624" s="164" customFormat="1" ht="15.75" customHeight="1" x14ac:dyDescent="0.15"/>
    <row r="625" s="164" customFormat="1" ht="15.75" customHeight="1" x14ac:dyDescent="0.15"/>
    <row r="626" s="164" customFormat="1" ht="15.75" customHeight="1" x14ac:dyDescent="0.15"/>
    <row r="627" s="164" customFormat="1" ht="15.75" customHeight="1" x14ac:dyDescent="0.15"/>
    <row r="628" s="164" customFormat="1" ht="15.75" customHeight="1" x14ac:dyDescent="0.15"/>
    <row r="629" s="164" customFormat="1" ht="15.75" customHeight="1" x14ac:dyDescent="0.15"/>
    <row r="630" s="164" customFormat="1" ht="15.75" customHeight="1" x14ac:dyDescent="0.15"/>
    <row r="631" s="164" customFormat="1" ht="15.75" customHeight="1" x14ac:dyDescent="0.15"/>
    <row r="632" s="164" customFormat="1" ht="15.75" customHeight="1" x14ac:dyDescent="0.15"/>
    <row r="633" s="164" customFormat="1" ht="15.75" customHeight="1" x14ac:dyDescent="0.15"/>
    <row r="634" s="164" customFormat="1" ht="15.75" customHeight="1" x14ac:dyDescent="0.15"/>
    <row r="635" s="164" customFormat="1" ht="15.75" customHeight="1" x14ac:dyDescent="0.15"/>
    <row r="636" s="164" customFormat="1" ht="15.75" customHeight="1" x14ac:dyDescent="0.15"/>
    <row r="637" s="164" customFormat="1" ht="15.75" customHeight="1" x14ac:dyDescent="0.15"/>
    <row r="638" s="164" customFormat="1" ht="15.75" customHeight="1" x14ac:dyDescent="0.15"/>
    <row r="639" s="164" customFormat="1" ht="15.75" customHeight="1" x14ac:dyDescent="0.15"/>
    <row r="640" s="164" customFormat="1" ht="15.75" customHeight="1" x14ac:dyDescent="0.15"/>
    <row r="641" s="164" customFormat="1" ht="15.75" customHeight="1" x14ac:dyDescent="0.15"/>
    <row r="642" s="164" customFormat="1" ht="15.75" customHeight="1" x14ac:dyDescent="0.15"/>
    <row r="643" s="164" customFormat="1" ht="15.75" customHeight="1" x14ac:dyDescent="0.15"/>
    <row r="644" s="164" customFormat="1" ht="15.75" customHeight="1" x14ac:dyDescent="0.15"/>
    <row r="645" s="164" customFormat="1" ht="15.75" customHeight="1" x14ac:dyDescent="0.15"/>
    <row r="646" s="164" customFormat="1" ht="15.75" customHeight="1" x14ac:dyDescent="0.15"/>
    <row r="647" s="164" customFormat="1" ht="15.75" customHeight="1" x14ac:dyDescent="0.15"/>
    <row r="648" s="164" customFormat="1" ht="15.75" customHeight="1" x14ac:dyDescent="0.15"/>
    <row r="649" s="164" customFormat="1" ht="15.75" customHeight="1" x14ac:dyDescent="0.15"/>
    <row r="650" s="164" customFormat="1" ht="15.75" customHeight="1" x14ac:dyDescent="0.15"/>
    <row r="651" s="164" customFormat="1" ht="15.75" customHeight="1" x14ac:dyDescent="0.15"/>
    <row r="652" s="164" customFormat="1" ht="15.75" customHeight="1" x14ac:dyDescent="0.15"/>
    <row r="653" s="164" customFormat="1" ht="15.75" customHeight="1" x14ac:dyDescent="0.15"/>
    <row r="654" s="164" customFormat="1" ht="15.75" customHeight="1" x14ac:dyDescent="0.15"/>
    <row r="655" s="164" customFormat="1" ht="15.75" customHeight="1" x14ac:dyDescent="0.15"/>
    <row r="656" s="164" customFormat="1" ht="15.75" customHeight="1" x14ac:dyDescent="0.15"/>
    <row r="657" s="164" customFormat="1" ht="15.75" customHeight="1" x14ac:dyDescent="0.15"/>
    <row r="658" s="164" customFormat="1" ht="15.75" customHeight="1" x14ac:dyDescent="0.15"/>
    <row r="659" s="164" customFormat="1" ht="15.75" customHeight="1" x14ac:dyDescent="0.15"/>
    <row r="660" s="164" customFormat="1" ht="15.75" customHeight="1" x14ac:dyDescent="0.15"/>
    <row r="661" s="164" customFormat="1" ht="15.75" customHeight="1" x14ac:dyDescent="0.15"/>
    <row r="662" s="164" customFormat="1" ht="15.75" customHeight="1" x14ac:dyDescent="0.15"/>
    <row r="663" s="164" customFormat="1" ht="15.75" customHeight="1" x14ac:dyDescent="0.15"/>
    <row r="664" s="164" customFormat="1" ht="15.75" customHeight="1" x14ac:dyDescent="0.15"/>
    <row r="665" s="164" customFormat="1" ht="15.75" customHeight="1" x14ac:dyDescent="0.15"/>
    <row r="666" s="164" customFormat="1" ht="15.75" customHeight="1" x14ac:dyDescent="0.15"/>
    <row r="667" s="164" customFormat="1" ht="15.75" customHeight="1" x14ac:dyDescent="0.15"/>
    <row r="668" s="164" customFormat="1" ht="15.75" customHeight="1" x14ac:dyDescent="0.15"/>
    <row r="669" s="164" customFormat="1" ht="15.75" customHeight="1" x14ac:dyDescent="0.15"/>
    <row r="670" s="164" customFormat="1" ht="15.75" customHeight="1" x14ac:dyDescent="0.15"/>
    <row r="671" s="164" customFormat="1" ht="15.75" customHeight="1" x14ac:dyDescent="0.15"/>
    <row r="672" s="164" customFormat="1" ht="15.75" customHeight="1" x14ac:dyDescent="0.15"/>
    <row r="673" s="164" customFormat="1" ht="15.75" customHeight="1" x14ac:dyDescent="0.15"/>
    <row r="674" s="164" customFormat="1" ht="15.75" customHeight="1" x14ac:dyDescent="0.15"/>
    <row r="675" s="164" customFormat="1" ht="15.75" customHeight="1" x14ac:dyDescent="0.15"/>
    <row r="676" s="164" customFormat="1" ht="15.75" customHeight="1" x14ac:dyDescent="0.15"/>
    <row r="677" s="164" customFormat="1" ht="15.75" customHeight="1" x14ac:dyDescent="0.15"/>
    <row r="678" s="164" customFormat="1" ht="15.75" customHeight="1" x14ac:dyDescent="0.15"/>
    <row r="679" s="164" customFormat="1" ht="15.75" customHeight="1" x14ac:dyDescent="0.15"/>
    <row r="680" s="164" customFormat="1" ht="15.75" customHeight="1" x14ac:dyDescent="0.15"/>
    <row r="681" s="164" customFormat="1" ht="15.75" customHeight="1" x14ac:dyDescent="0.15"/>
    <row r="682" s="164" customFormat="1" ht="15.75" customHeight="1" x14ac:dyDescent="0.15"/>
    <row r="683" s="164" customFormat="1" ht="15.75" customHeight="1" x14ac:dyDescent="0.15"/>
    <row r="684" s="164" customFormat="1" ht="15.75" customHeight="1" x14ac:dyDescent="0.15"/>
    <row r="685" s="164" customFormat="1" ht="15.75" customHeight="1" x14ac:dyDescent="0.15"/>
    <row r="686" s="164" customFormat="1" ht="15.75" customHeight="1" x14ac:dyDescent="0.15"/>
    <row r="687" s="164" customFormat="1" ht="15.75" customHeight="1" x14ac:dyDescent="0.15"/>
    <row r="688" s="164" customFormat="1" ht="15.75" customHeight="1" x14ac:dyDescent="0.15"/>
    <row r="689" s="164" customFormat="1" ht="15.75" customHeight="1" x14ac:dyDescent="0.15"/>
    <row r="690" s="164" customFormat="1" ht="15.75" customHeight="1" x14ac:dyDescent="0.15"/>
    <row r="691" s="164" customFormat="1" ht="15.75" customHeight="1" x14ac:dyDescent="0.15"/>
    <row r="692" s="164" customFormat="1" ht="15.75" customHeight="1" x14ac:dyDescent="0.15"/>
    <row r="693" s="164" customFormat="1" ht="15.75" customHeight="1" x14ac:dyDescent="0.15"/>
    <row r="694" s="164" customFormat="1" ht="15.75" customHeight="1" x14ac:dyDescent="0.15"/>
    <row r="695" s="164" customFormat="1" ht="15.75" customHeight="1" x14ac:dyDescent="0.15"/>
    <row r="696" s="164" customFormat="1" ht="15.75" customHeight="1" x14ac:dyDescent="0.15"/>
    <row r="697" s="164" customFormat="1" ht="15.75" customHeight="1" x14ac:dyDescent="0.15"/>
    <row r="698" s="164" customFormat="1" ht="15.75" customHeight="1" x14ac:dyDescent="0.15"/>
    <row r="699" s="164" customFormat="1" ht="15.75" customHeight="1" x14ac:dyDescent="0.15"/>
    <row r="700" s="164" customFormat="1" ht="15.75" customHeight="1" x14ac:dyDescent="0.15"/>
    <row r="701" s="164" customFormat="1" ht="15.75" customHeight="1" x14ac:dyDescent="0.15"/>
    <row r="702" s="164" customFormat="1" ht="15.75" customHeight="1" x14ac:dyDescent="0.15"/>
    <row r="703" s="164" customFormat="1" ht="15.75" customHeight="1" x14ac:dyDescent="0.15"/>
    <row r="704" s="164" customFormat="1" ht="15.75" customHeight="1" x14ac:dyDescent="0.15"/>
    <row r="705" s="164" customFormat="1" ht="15.75" customHeight="1" x14ac:dyDescent="0.15"/>
    <row r="706" s="164" customFormat="1" ht="15.75" customHeight="1" x14ac:dyDescent="0.15"/>
    <row r="707" s="164" customFormat="1" ht="15.75" customHeight="1" x14ac:dyDescent="0.15"/>
    <row r="708" s="164" customFormat="1" ht="15.75" customHeight="1" x14ac:dyDescent="0.15"/>
    <row r="709" s="164" customFormat="1" ht="15.75" customHeight="1" x14ac:dyDescent="0.15"/>
    <row r="710" s="164" customFormat="1" ht="15.75" customHeight="1" x14ac:dyDescent="0.15"/>
    <row r="711" s="164" customFormat="1" ht="15.75" customHeight="1" x14ac:dyDescent="0.15"/>
    <row r="712" s="164" customFormat="1" ht="15.75" customHeight="1" x14ac:dyDescent="0.15"/>
    <row r="713" s="164" customFormat="1" ht="15.75" customHeight="1" x14ac:dyDescent="0.15"/>
    <row r="714" s="164" customFormat="1" ht="15.75" customHeight="1" x14ac:dyDescent="0.15"/>
    <row r="715" s="164" customFormat="1" ht="15.75" customHeight="1" x14ac:dyDescent="0.15"/>
    <row r="716" s="164" customFormat="1" ht="15.75" customHeight="1" x14ac:dyDescent="0.15"/>
    <row r="717" s="164" customFormat="1" ht="15.75" customHeight="1" x14ac:dyDescent="0.15"/>
    <row r="718" s="164" customFormat="1" ht="15.75" customHeight="1" x14ac:dyDescent="0.15"/>
    <row r="719" s="164" customFormat="1" ht="15.75" customHeight="1" x14ac:dyDescent="0.15"/>
    <row r="720" s="164" customFormat="1" ht="15.75" customHeight="1" x14ac:dyDescent="0.15"/>
    <row r="721" s="164" customFormat="1" ht="15.75" customHeight="1" x14ac:dyDescent="0.15"/>
    <row r="722" s="164" customFormat="1" ht="15.75" customHeight="1" x14ac:dyDescent="0.15"/>
    <row r="723" s="164" customFormat="1" ht="15.75" customHeight="1" x14ac:dyDescent="0.15"/>
    <row r="724" s="164" customFormat="1" ht="15.75" customHeight="1" x14ac:dyDescent="0.15"/>
    <row r="725" s="164" customFormat="1" ht="15.75" customHeight="1" x14ac:dyDescent="0.15"/>
    <row r="726" s="164" customFormat="1" ht="15.75" customHeight="1" x14ac:dyDescent="0.15"/>
    <row r="727" s="164" customFormat="1" ht="15.75" customHeight="1" x14ac:dyDescent="0.15"/>
    <row r="728" s="164" customFormat="1" ht="15.75" customHeight="1" x14ac:dyDescent="0.15"/>
    <row r="729" s="164" customFormat="1" ht="15.75" customHeight="1" x14ac:dyDescent="0.15"/>
    <row r="730" s="164" customFormat="1" ht="15.75" customHeight="1" x14ac:dyDescent="0.15"/>
    <row r="731" s="164" customFormat="1" ht="15.75" customHeight="1" x14ac:dyDescent="0.15"/>
    <row r="732" s="164" customFormat="1" ht="15.75" customHeight="1" x14ac:dyDescent="0.15"/>
    <row r="733" s="164" customFormat="1" ht="15.75" customHeight="1" x14ac:dyDescent="0.15"/>
    <row r="734" s="164" customFormat="1" ht="15.75" customHeight="1" x14ac:dyDescent="0.15"/>
    <row r="735" s="164" customFormat="1" ht="15.75" customHeight="1" x14ac:dyDescent="0.15"/>
    <row r="736" s="164" customFormat="1" ht="15.75" customHeight="1" x14ac:dyDescent="0.15"/>
    <row r="737" s="164" customFormat="1" ht="15.75" customHeight="1" x14ac:dyDescent="0.15"/>
    <row r="738" s="164" customFormat="1" ht="15.75" customHeight="1" x14ac:dyDescent="0.15"/>
    <row r="739" s="164" customFormat="1" ht="15.75" customHeight="1" x14ac:dyDescent="0.15"/>
    <row r="740" s="164" customFormat="1" ht="15.75" customHeight="1" x14ac:dyDescent="0.15"/>
    <row r="741" s="164" customFormat="1" ht="15.75" customHeight="1" x14ac:dyDescent="0.15"/>
    <row r="742" s="164" customFormat="1" ht="15.75" customHeight="1" x14ac:dyDescent="0.15"/>
    <row r="743" s="164" customFormat="1" ht="15.75" customHeight="1" x14ac:dyDescent="0.15"/>
    <row r="744" s="164" customFormat="1" ht="15.75" customHeight="1" x14ac:dyDescent="0.15"/>
    <row r="745" s="164" customFormat="1" ht="15.75" customHeight="1" x14ac:dyDescent="0.15"/>
    <row r="746" s="164" customFormat="1" ht="15.75" customHeight="1" x14ac:dyDescent="0.15"/>
    <row r="747" s="164" customFormat="1" ht="15.75" customHeight="1" x14ac:dyDescent="0.15"/>
    <row r="748" s="164" customFormat="1" ht="15.75" customHeight="1" x14ac:dyDescent="0.15"/>
    <row r="749" s="164" customFormat="1" ht="15.75" customHeight="1" x14ac:dyDescent="0.15"/>
    <row r="750" s="164" customFormat="1" ht="15.75" customHeight="1" x14ac:dyDescent="0.15"/>
    <row r="751" s="164" customFormat="1" ht="15.75" customHeight="1" x14ac:dyDescent="0.15"/>
    <row r="752" s="164" customFormat="1" ht="15.75" customHeight="1" x14ac:dyDescent="0.15"/>
    <row r="753" s="164" customFormat="1" ht="15.75" customHeight="1" x14ac:dyDescent="0.15"/>
    <row r="754" s="164" customFormat="1" ht="15.75" customHeight="1" x14ac:dyDescent="0.15"/>
    <row r="755" s="164" customFormat="1" ht="15.75" customHeight="1" x14ac:dyDescent="0.15"/>
    <row r="756" s="164" customFormat="1" ht="15.75" customHeight="1" x14ac:dyDescent="0.15"/>
    <row r="757" s="164" customFormat="1" ht="15.75" customHeight="1" x14ac:dyDescent="0.15"/>
    <row r="758" s="164" customFormat="1" ht="15.75" customHeight="1" x14ac:dyDescent="0.15"/>
    <row r="759" s="164" customFormat="1" ht="15.75" customHeight="1" x14ac:dyDescent="0.15"/>
    <row r="760" s="164" customFormat="1" ht="15.75" customHeight="1" x14ac:dyDescent="0.15"/>
    <row r="761" s="164" customFormat="1" ht="15.75" customHeight="1" x14ac:dyDescent="0.15"/>
    <row r="762" s="164" customFormat="1" ht="15.75" customHeight="1" x14ac:dyDescent="0.15"/>
    <row r="763" s="164" customFormat="1" ht="15.75" customHeight="1" x14ac:dyDescent="0.15"/>
    <row r="764" s="164" customFormat="1" ht="15.75" customHeight="1" x14ac:dyDescent="0.15"/>
    <row r="765" s="164" customFormat="1" ht="15.75" customHeight="1" x14ac:dyDescent="0.15"/>
    <row r="766" s="164" customFormat="1" ht="15.75" customHeight="1" x14ac:dyDescent="0.15"/>
    <row r="767" s="164" customFormat="1" ht="15.75" customHeight="1" x14ac:dyDescent="0.15"/>
    <row r="768" s="164" customFormat="1" ht="15.75" customHeight="1" x14ac:dyDescent="0.15"/>
    <row r="769" s="164" customFormat="1" ht="15.75" customHeight="1" x14ac:dyDescent="0.15"/>
    <row r="770" s="164" customFormat="1" ht="15.75" customHeight="1" x14ac:dyDescent="0.15"/>
    <row r="771" s="164" customFormat="1" ht="15.75" customHeight="1" x14ac:dyDescent="0.15"/>
    <row r="772" s="164" customFormat="1" ht="15.75" customHeight="1" x14ac:dyDescent="0.15"/>
    <row r="773" s="164" customFormat="1" ht="15.75" customHeight="1" x14ac:dyDescent="0.15"/>
    <row r="774" s="164" customFormat="1" ht="15.75" customHeight="1" x14ac:dyDescent="0.15"/>
    <row r="775" s="164" customFormat="1" ht="15.75" customHeight="1" x14ac:dyDescent="0.15"/>
    <row r="776" s="164" customFormat="1" ht="15.75" customHeight="1" x14ac:dyDescent="0.15"/>
    <row r="777" s="164" customFormat="1" ht="15.75" customHeight="1" x14ac:dyDescent="0.15"/>
    <row r="778" s="164" customFormat="1" ht="15.75" customHeight="1" x14ac:dyDescent="0.15"/>
    <row r="779" s="164" customFormat="1" ht="15.75" customHeight="1" x14ac:dyDescent="0.15"/>
    <row r="780" s="164" customFormat="1" ht="15.75" customHeight="1" x14ac:dyDescent="0.15"/>
    <row r="781" s="164" customFormat="1" ht="15.75" customHeight="1" x14ac:dyDescent="0.15"/>
    <row r="782" s="164" customFormat="1" ht="15.75" customHeight="1" x14ac:dyDescent="0.15"/>
    <row r="783" s="164" customFormat="1" ht="15.75" customHeight="1" x14ac:dyDescent="0.15"/>
    <row r="784" s="164" customFormat="1" ht="15.75" customHeight="1" x14ac:dyDescent="0.15"/>
    <row r="785" s="164" customFormat="1" ht="15.75" customHeight="1" x14ac:dyDescent="0.15"/>
    <row r="786" s="164" customFormat="1" ht="15.75" customHeight="1" x14ac:dyDescent="0.15"/>
    <row r="787" s="164" customFormat="1" ht="15.75" customHeight="1" x14ac:dyDescent="0.15"/>
    <row r="788" s="164" customFormat="1" ht="15.75" customHeight="1" x14ac:dyDescent="0.15"/>
    <row r="789" s="164" customFormat="1" ht="15.75" customHeight="1" x14ac:dyDescent="0.15"/>
    <row r="790" s="164" customFormat="1" ht="15.75" customHeight="1" x14ac:dyDescent="0.15"/>
    <row r="791" s="164" customFormat="1" ht="15.75" customHeight="1" x14ac:dyDescent="0.15"/>
    <row r="792" s="164" customFormat="1" ht="15.75" customHeight="1" x14ac:dyDescent="0.15"/>
    <row r="793" s="164" customFormat="1" ht="15.75" customHeight="1" x14ac:dyDescent="0.15"/>
    <row r="794" s="164" customFormat="1" ht="15.75" customHeight="1" x14ac:dyDescent="0.15"/>
    <row r="795" s="164" customFormat="1" ht="15.75" customHeight="1" x14ac:dyDescent="0.15"/>
    <row r="796" s="164" customFormat="1" ht="15.75" customHeight="1" x14ac:dyDescent="0.15"/>
    <row r="797" s="164" customFormat="1" ht="15.75" customHeight="1" x14ac:dyDescent="0.15"/>
    <row r="798" s="164" customFormat="1" ht="15.75" customHeight="1" x14ac:dyDescent="0.15"/>
    <row r="799" s="164" customFormat="1" ht="15.75" customHeight="1" x14ac:dyDescent="0.15"/>
    <row r="800" s="164" customFormat="1" ht="15.75" customHeight="1" x14ac:dyDescent="0.15"/>
    <row r="801" s="164" customFormat="1" ht="15.75" customHeight="1" x14ac:dyDescent="0.15"/>
    <row r="802" s="164" customFormat="1" ht="15.75" customHeight="1" x14ac:dyDescent="0.15"/>
    <row r="803" s="164" customFormat="1" ht="15.75" customHeight="1" x14ac:dyDescent="0.15"/>
    <row r="804" s="164" customFormat="1" ht="15.75" customHeight="1" x14ac:dyDescent="0.15"/>
    <row r="805" s="164" customFormat="1" ht="15.75" customHeight="1" x14ac:dyDescent="0.15"/>
    <row r="806" s="164" customFormat="1" ht="15.75" customHeight="1" x14ac:dyDescent="0.15"/>
    <row r="807" s="164" customFormat="1" ht="15.75" customHeight="1" x14ac:dyDescent="0.15"/>
    <row r="808" s="164" customFormat="1" ht="15.75" customHeight="1" x14ac:dyDescent="0.15"/>
    <row r="809" s="164" customFormat="1" ht="15.75" customHeight="1" x14ac:dyDescent="0.15"/>
    <row r="810" s="164" customFormat="1" ht="15.75" customHeight="1" x14ac:dyDescent="0.15"/>
    <row r="811" s="164" customFormat="1" ht="15.75" customHeight="1" x14ac:dyDescent="0.15"/>
    <row r="812" s="164" customFormat="1" ht="15.75" customHeight="1" x14ac:dyDescent="0.15"/>
    <row r="813" s="164" customFormat="1" ht="15.75" customHeight="1" x14ac:dyDescent="0.15"/>
    <row r="814" s="164" customFormat="1" ht="15.75" customHeight="1" x14ac:dyDescent="0.15"/>
    <row r="815" s="164" customFormat="1" ht="15.75" customHeight="1" x14ac:dyDescent="0.15"/>
    <row r="816" s="164" customFormat="1" ht="15.75" customHeight="1" x14ac:dyDescent="0.15"/>
    <row r="817" s="164" customFormat="1" ht="15.75" customHeight="1" x14ac:dyDescent="0.15"/>
    <row r="818" s="164" customFormat="1" ht="15.75" customHeight="1" x14ac:dyDescent="0.15"/>
    <row r="819" s="164" customFormat="1" ht="15.75" customHeight="1" x14ac:dyDescent="0.15"/>
    <row r="820" s="164" customFormat="1" ht="15.75" customHeight="1" x14ac:dyDescent="0.15"/>
    <row r="821" s="164" customFormat="1" ht="15.75" customHeight="1" x14ac:dyDescent="0.15"/>
    <row r="822" s="164" customFormat="1" ht="15.75" customHeight="1" x14ac:dyDescent="0.15"/>
    <row r="823" s="164" customFormat="1" ht="15.75" customHeight="1" x14ac:dyDescent="0.15"/>
    <row r="824" s="164" customFormat="1" ht="15.75" customHeight="1" x14ac:dyDescent="0.15"/>
    <row r="825" s="164" customFormat="1" ht="15.75" customHeight="1" x14ac:dyDescent="0.15"/>
    <row r="826" s="164" customFormat="1" ht="15.75" customHeight="1" x14ac:dyDescent="0.15"/>
    <row r="827" s="164" customFormat="1" ht="15.75" customHeight="1" x14ac:dyDescent="0.15"/>
    <row r="828" s="164" customFormat="1" ht="15.75" customHeight="1" x14ac:dyDescent="0.15"/>
    <row r="829" s="164" customFormat="1" ht="15.75" customHeight="1" x14ac:dyDescent="0.15"/>
    <row r="830" s="164" customFormat="1" ht="15.75" customHeight="1" x14ac:dyDescent="0.15"/>
    <row r="831" s="164" customFormat="1" ht="15.75" customHeight="1" x14ac:dyDescent="0.15"/>
    <row r="832" s="164" customFormat="1" ht="15.75" customHeight="1" x14ac:dyDescent="0.15"/>
    <row r="833" s="164" customFormat="1" ht="15.75" customHeight="1" x14ac:dyDescent="0.15"/>
    <row r="834" s="164" customFormat="1" ht="15.75" customHeight="1" x14ac:dyDescent="0.15"/>
    <row r="835" s="164" customFormat="1" ht="15.75" customHeight="1" x14ac:dyDescent="0.15"/>
    <row r="836" s="164" customFormat="1" ht="15.75" customHeight="1" x14ac:dyDescent="0.15"/>
    <row r="837" s="164" customFormat="1" ht="15.75" customHeight="1" x14ac:dyDescent="0.15"/>
    <row r="838" s="164" customFormat="1" ht="15.75" customHeight="1" x14ac:dyDescent="0.15"/>
    <row r="839" s="164" customFormat="1" ht="15.75" customHeight="1" x14ac:dyDescent="0.15"/>
    <row r="840" s="164" customFormat="1" ht="15.75" customHeight="1" x14ac:dyDescent="0.15"/>
    <row r="841" s="164" customFormat="1" ht="15.75" customHeight="1" x14ac:dyDescent="0.15"/>
    <row r="842" s="164" customFormat="1" ht="15.75" customHeight="1" x14ac:dyDescent="0.15"/>
    <row r="843" s="164" customFormat="1" ht="15.75" customHeight="1" x14ac:dyDescent="0.15"/>
    <row r="844" s="164" customFormat="1" ht="15.75" customHeight="1" x14ac:dyDescent="0.15"/>
    <row r="845" s="164" customFormat="1" ht="15.75" customHeight="1" x14ac:dyDescent="0.15"/>
    <row r="846" s="164" customFormat="1" ht="15.75" customHeight="1" x14ac:dyDescent="0.15"/>
    <row r="847" s="164" customFormat="1" ht="15.75" customHeight="1" x14ac:dyDescent="0.15"/>
    <row r="848" s="164" customFormat="1" ht="15.75" customHeight="1" x14ac:dyDescent="0.15"/>
    <row r="849" s="164" customFormat="1" ht="15.75" customHeight="1" x14ac:dyDescent="0.15"/>
    <row r="850" s="164" customFormat="1" ht="15.75" customHeight="1" x14ac:dyDescent="0.15"/>
    <row r="851" s="164" customFormat="1" ht="15.75" customHeight="1" x14ac:dyDescent="0.15"/>
    <row r="852" s="164" customFormat="1" ht="15.75" customHeight="1" x14ac:dyDescent="0.15"/>
    <row r="853" s="164" customFormat="1" ht="15.75" customHeight="1" x14ac:dyDescent="0.15"/>
    <row r="854" s="164" customFormat="1" ht="15.75" customHeight="1" x14ac:dyDescent="0.15"/>
    <row r="855" s="164" customFormat="1" ht="15.75" customHeight="1" x14ac:dyDescent="0.15"/>
    <row r="856" s="164" customFormat="1" ht="15.75" customHeight="1" x14ac:dyDescent="0.15"/>
    <row r="857" s="164" customFormat="1" ht="15.75" customHeight="1" x14ac:dyDescent="0.15"/>
    <row r="858" s="164" customFormat="1" ht="15.75" customHeight="1" x14ac:dyDescent="0.15"/>
    <row r="859" s="164" customFormat="1" ht="15.75" customHeight="1" x14ac:dyDescent="0.15"/>
    <row r="860" s="164" customFormat="1" ht="15.75" customHeight="1" x14ac:dyDescent="0.15"/>
    <row r="861" s="164" customFormat="1" ht="15.75" customHeight="1" x14ac:dyDescent="0.15"/>
    <row r="862" s="164" customFormat="1" ht="15.75" customHeight="1" x14ac:dyDescent="0.15"/>
    <row r="863" s="164" customFormat="1" ht="15.75" customHeight="1" x14ac:dyDescent="0.15"/>
    <row r="864" s="164" customFormat="1" ht="15.75" customHeight="1" x14ac:dyDescent="0.15"/>
    <row r="865" s="164" customFormat="1" ht="15.75" customHeight="1" x14ac:dyDescent="0.15"/>
    <row r="866" s="164" customFormat="1" ht="15.75" customHeight="1" x14ac:dyDescent="0.15"/>
    <row r="867" s="164" customFormat="1" ht="15.75" customHeight="1" x14ac:dyDescent="0.15"/>
    <row r="868" s="164" customFormat="1" ht="15.75" customHeight="1" x14ac:dyDescent="0.15"/>
    <row r="869" s="164" customFormat="1" ht="15.75" customHeight="1" x14ac:dyDescent="0.15"/>
    <row r="870" s="164" customFormat="1" ht="15.75" customHeight="1" x14ac:dyDescent="0.15"/>
    <row r="871" s="164" customFormat="1" ht="15.75" customHeight="1" x14ac:dyDescent="0.15"/>
    <row r="872" s="164" customFormat="1" ht="15.75" customHeight="1" x14ac:dyDescent="0.15"/>
    <row r="873" s="164" customFormat="1" ht="15.75" customHeight="1" x14ac:dyDescent="0.15"/>
    <row r="874" s="164" customFormat="1" ht="15.75" customHeight="1" x14ac:dyDescent="0.15"/>
    <row r="875" s="164" customFormat="1" ht="15.75" customHeight="1" x14ac:dyDescent="0.15"/>
    <row r="876" s="164" customFormat="1" ht="15.75" customHeight="1" x14ac:dyDescent="0.15"/>
    <row r="877" s="164" customFormat="1" ht="15.75" customHeight="1" x14ac:dyDescent="0.15"/>
    <row r="878" s="164" customFormat="1" ht="15.75" customHeight="1" x14ac:dyDescent="0.15"/>
    <row r="879" s="164" customFormat="1" ht="15.75" customHeight="1" x14ac:dyDescent="0.15"/>
    <row r="880" s="164" customFormat="1" ht="15.75" customHeight="1" x14ac:dyDescent="0.15"/>
    <row r="881" s="164" customFormat="1" ht="15.75" customHeight="1" x14ac:dyDescent="0.15"/>
    <row r="882" s="164" customFormat="1" ht="15.75" customHeight="1" x14ac:dyDescent="0.15"/>
    <row r="883" s="164" customFormat="1" ht="15.75" customHeight="1" x14ac:dyDescent="0.15"/>
    <row r="884" s="164" customFormat="1" ht="15.75" customHeight="1" x14ac:dyDescent="0.15"/>
    <row r="885" s="164" customFormat="1" ht="15.75" customHeight="1" x14ac:dyDescent="0.15"/>
    <row r="886" s="164" customFormat="1" ht="15.75" customHeight="1" x14ac:dyDescent="0.15"/>
    <row r="887" s="164" customFormat="1" ht="15.75" customHeight="1" x14ac:dyDescent="0.15"/>
    <row r="888" s="164" customFormat="1" ht="15.75" customHeight="1" x14ac:dyDescent="0.15"/>
    <row r="889" s="164" customFormat="1" ht="15.75" customHeight="1" x14ac:dyDescent="0.15"/>
    <row r="890" s="164" customFormat="1" ht="15.75" customHeight="1" x14ac:dyDescent="0.15"/>
    <row r="891" s="164" customFormat="1" ht="15.75" customHeight="1" x14ac:dyDescent="0.15"/>
    <row r="892" s="164" customFormat="1" ht="15.75" customHeight="1" x14ac:dyDescent="0.15"/>
    <row r="893" s="164" customFormat="1" ht="15.75" customHeight="1" x14ac:dyDescent="0.15"/>
    <row r="894" s="164" customFormat="1" ht="15.75" customHeight="1" x14ac:dyDescent="0.15"/>
    <row r="895" s="164" customFormat="1" ht="15.75" customHeight="1" x14ac:dyDescent="0.15"/>
    <row r="896" s="164" customFormat="1" ht="15.75" customHeight="1" x14ac:dyDescent="0.15"/>
    <row r="897" s="164" customFormat="1" ht="15.75" customHeight="1" x14ac:dyDescent="0.15"/>
    <row r="898" s="164" customFormat="1" ht="15.75" customHeight="1" x14ac:dyDescent="0.15"/>
    <row r="899" s="164" customFormat="1" ht="15.75" customHeight="1" x14ac:dyDescent="0.15"/>
    <row r="900" s="164" customFormat="1" ht="15.75" customHeight="1" x14ac:dyDescent="0.15"/>
    <row r="901" s="164" customFormat="1" ht="15.75" customHeight="1" x14ac:dyDescent="0.15"/>
    <row r="902" s="164" customFormat="1" ht="15.75" customHeight="1" x14ac:dyDescent="0.15"/>
    <row r="903" s="164" customFormat="1" ht="15.75" customHeight="1" x14ac:dyDescent="0.15"/>
    <row r="904" s="164" customFormat="1" ht="15.75" customHeight="1" x14ac:dyDescent="0.15"/>
    <row r="905" s="164" customFormat="1" ht="15.75" customHeight="1" x14ac:dyDescent="0.15"/>
    <row r="906" s="164" customFormat="1" ht="15.75" customHeight="1" x14ac:dyDescent="0.15"/>
    <row r="907" s="164" customFormat="1" ht="15.75" customHeight="1" x14ac:dyDescent="0.15"/>
    <row r="908" s="164" customFormat="1" ht="15.75" customHeight="1" x14ac:dyDescent="0.15"/>
    <row r="909" s="164" customFormat="1" ht="15.75" customHeight="1" x14ac:dyDescent="0.15"/>
    <row r="910" s="164" customFormat="1" ht="15.75" customHeight="1" x14ac:dyDescent="0.15"/>
    <row r="911" s="164" customFormat="1" ht="15.75" customHeight="1" x14ac:dyDescent="0.15"/>
    <row r="912" s="164" customFormat="1" ht="15.75" customHeight="1" x14ac:dyDescent="0.15"/>
    <row r="913" s="164" customFormat="1" ht="15.75" customHeight="1" x14ac:dyDescent="0.15"/>
    <row r="914" s="164" customFormat="1" ht="15.75" customHeight="1" x14ac:dyDescent="0.15"/>
    <row r="915" s="164" customFormat="1" ht="15.75" customHeight="1" x14ac:dyDescent="0.15"/>
    <row r="916" s="164" customFormat="1" ht="15.75" customHeight="1" x14ac:dyDescent="0.15"/>
    <row r="917" s="164" customFormat="1" ht="15.75" customHeight="1" x14ac:dyDescent="0.15"/>
    <row r="918" s="164" customFormat="1" ht="15.75" customHeight="1" x14ac:dyDescent="0.15"/>
    <row r="919" s="164" customFormat="1" ht="15.75" customHeight="1" x14ac:dyDescent="0.15"/>
    <row r="920" s="164" customFormat="1" ht="15.75" customHeight="1" x14ac:dyDescent="0.15"/>
    <row r="921" s="164" customFormat="1" ht="15.75" customHeight="1" x14ac:dyDescent="0.15"/>
    <row r="922" s="164" customFormat="1" ht="15.75" customHeight="1" x14ac:dyDescent="0.15"/>
    <row r="923" s="164" customFormat="1" ht="15.75" customHeight="1" x14ac:dyDescent="0.15"/>
    <row r="924" s="164" customFormat="1" ht="15.75" customHeight="1" x14ac:dyDescent="0.15"/>
    <row r="925" s="164" customFormat="1" ht="15.75" customHeight="1" x14ac:dyDescent="0.15"/>
    <row r="926" s="164" customFormat="1" ht="15.75" customHeight="1" x14ac:dyDescent="0.15"/>
    <row r="927" s="164" customFormat="1" ht="15.75" customHeight="1" x14ac:dyDescent="0.15"/>
    <row r="928" s="164" customFormat="1" ht="15.75" customHeight="1" x14ac:dyDescent="0.15"/>
    <row r="929" s="164" customFormat="1" ht="15.75" customHeight="1" x14ac:dyDescent="0.15"/>
    <row r="930" s="164" customFormat="1" ht="15.75" customHeight="1" x14ac:dyDescent="0.15"/>
    <row r="931" s="164" customFormat="1" ht="15.75" customHeight="1" x14ac:dyDescent="0.15"/>
    <row r="932" s="164" customFormat="1" ht="15.75" customHeight="1" x14ac:dyDescent="0.15"/>
    <row r="933" s="164" customFormat="1" ht="15.75" customHeight="1" x14ac:dyDescent="0.15"/>
    <row r="934" s="164" customFormat="1" ht="15.75" customHeight="1" x14ac:dyDescent="0.15"/>
    <row r="935" s="164" customFormat="1" ht="15.75" customHeight="1" x14ac:dyDescent="0.15"/>
    <row r="936" s="164" customFormat="1" ht="15.75" customHeight="1" x14ac:dyDescent="0.15"/>
    <row r="937" s="164" customFormat="1" ht="15.75" customHeight="1" x14ac:dyDescent="0.15"/>
    <row r="938" s="164" customFormat="1" ht="15.75" customHeight="1" x14ac:dyDescent="0.15"/>
    <row r="939" s="164" customFormat="1" ht="15.75" customHeight="1" x14ac:dyDescent="0.15"/>
    <row r="940" s="164" customFormat="1" ht="15.75" customHeight="1" x14ac:dyDescent="0.15"/>
    <row r="941" s="164" customFormat="1" ht="15.75" customHeight="1" x14ac:dyDescent="0.15"/>
    <row r="942" s="164" customFormat="1" ht="15.75" customHeight="1" x14ac:dyDescent="0.15"/>
    <row r="943" s="164" customFormat="1" ht="15.75" customHeight="1" x14ac:dyDescent="0.15"/>
    <row r="944" s="164" customFormat="1" ht="15.75" customHeight="1" x14ac:dyDescent="0.15"/>
    <row r="945" s="164" customFormat="1" ht="15.75" customHeight="1" x14ac:dyDescent="0.15"/>
    <row r="946" s="164" customFormat="1" ht="15.75" customHeight="1" x14ac:dyDescent="0.15"/>
    <row r="947" s="164" customFormat="1" ht="15.75" customHeight="1" x14ac:dyDescent="0.15"/>
    <row r="948" s="164" customFormat="1" ht="15.75" customHeight="1" x14ac:dyDescent="0.15"/>
    <row r="949" s="164" customFormat="1" ht="15.75" customHeight="1" x14ac:dyDescent="0.15"/>
    <row r="950" s="164" customFormat="1" ht="15.75" customHeight="1" x14ac:dyDescent="0.15"/>
    <row r="951" s="164" customFormat="1" ht="15.75" customHeight="1" x14ac:dyDescent="0.15"/>
    <row r="952" s="164" customFormat="1" ht="15.75" customHeight="1" x14ac:dyDescent="0.15"/>
    <row r="953" s="164" customFormat="1" ht="15.75" customHeight="1" x14ac:dyDescent="0.15"/>
    <row r="954" s="164" customFormat="1" ht="15.75" customHeight="1" x14ac:dyDescent="0.15"/>
    <row r="955" s="164" customFormat="1" ht="15.75" customHeight="1" x14ac:dyDescent="0.15"/>
    <row r="956" s="164" customFormat="1" ht="15.75" customHeight="1" x14ac:dyDescent="0.15"/>
    <row r="957" s="164" customFormat="1" ht="15.75" customHeight="1" x14ac:dyDescent="0.15"/>
    <row r="958" s="164" customFormat="1" ht="15.75" customHeight="1" x14ac:dyDescent="0.15"/>
    <row r="959" s="164" customFormat="1" ht="15.75" customHeight="1" x14ac:dyDescent="0.15"/>
    <row r="960" s="164" customFormat="1" ht="15.75" customHeight="1" x14ac:dyDescent="0.15"/>
    <row r="961" s="164" customFormat="1" ht="15.75" customHeight="1" x14ac:dyDescent="0.15"/>
    <row r="962" s="164" customFormat="1" ht="15.75" customHeight="1" x14ac:dyDescent="0.15"/>
    <row r="963" s="164" customFormat="1" ht="15.75" customHeight="1" x14ac:dyDescent="0.15"/>
    <row r="964" s="164" customFormat="1" ht="15.75" customHeight="1" x14ac:dyDescent="0.15"/>
    <row r="965" s="164" customFormat="1" ht="15.75" customHeight="1" x14ac:dyDescent="0.15"/>
    <row r="966" s="164" customFormat="1" ht="15.75" customHeight="1" x14ac:dyDescent="0.15"/>
    <row r="967" s="164" customFormat="1" ht="15.75" customHeight="1" x14ac:dyDescent="0.15"/>
    <row r="968" s="164" customFormat="1" ht="15.75" customHeight="1" x14ac:dyDescent="0.15"/>
    <row r="969" s="164" customFormat="1" ht="15.75" customHeight="1" x14ac:dyDescent="0.15"/>
    <row r="970" s="164" customFormat="1" ht="15.75" customHeight="1" x14ac:dyDescent="0.15"/>
    <row r="971" s="164" customFormat="1" ht="15.75" customHeight="1" x14ac:dyDescent="0.15"/>
    <row r="972" s="164" customFormat="1" ht="15.75" customHeight="1" x14ac:dyDescent="0.15"/>
    <row r="973" s="164" customFormat="1" ht="15.75" customHeight="1" x14ac:dyDescent="0.15"/>
    <row r="974" s="164" customFormat="1" ht="15.75" customHeight="1" x14ac:dyDescent="0.15"/>
    <row r="975" s="164" customFormat="1" ht="15.75" customHeight="1" x14ac:dyDescent="0.15"/>
    <row r="976" s="164" customFormat="1" ht="15.75" customHeight="1" x14ac:dyDescent="0.15"/>
    <row r="977" s="164" customFormat="1" ht="15.75" customHeight="1" x14ac:dyDescent="0.15"/>
    <row r="978" s="164" customFormat="1" ht="15.75" customHeight="1" x14ac:dyDescent="0.15"/>
    <row r="979" s="164" customFormat="1" ht="15.75" customHeight="1" x14ac:dyDescent="0.15"/>
    <row r="980" s="164" customFormat="1" ht="15.75" customHeight="1" x14ac:dyDescent="0.15"/>
    <row r="981" s="164" customFormat="1" ht="15.75" customHeight="1" x14ac:dyDescent="0.15"/>
    <row r="982" s="164" customFormat="1" ht="15.75" customHeight="1" x14ac:dyDescent="0.15"/>
    <row r="983" s="164" customFormat="1" ht="15.75" customHeight="1" x14ac:dyDescent="0.15"/>
    <row r="984" s="164" customFormat="1" ht="15.75" customHeight="1" x14ac:dyDescent="0.15"/>
    <row r="985" s="164" customFormat="1" ht="15.75" customHeight="1" x14ac:dyDescent="0.15"/>
    <row r="986" s="164" customFormat="1" ht="15.75" customHeight="1" x14ac:dyDescent="0.15"/>
    <row r="987" s="164" customFormat="1" ht="15.75" customHeight="1" x14ac:dyDescent="0.15"/>
    <row r="988" s="164" customFormat="1" ht="15.75" customHeight="1" x14ac:dyDescent="0.15"/>
    <row r="989" s="164" customFormat="1" ht="15.75" customHeight="1" x14ac:dyDescent="0.15"/>
    <row r="990" s="164" customFormat="1" ht="15.75" customHeight="1" x14ac:dyDescent="0.15"/>
    <row r="991" s="164" customFormat="1" ht="15.75" customHeight="1" x14ac:dyDescent="0.15"/>
    <row r="992" s="164" customFormat="1" ht="15.75" customHeight="1" x14ac:dyDescent="0.15"/>
    <row r="993" s="164" customFormat="1" ht="15.75" customHeight="1" x14ac:dyDescent="0.15"/>
    <row r="994" s="164" customFormat="1" ht="15.75" customHeight="1" x14ac:dyDescent="0.15"/>
    <row r="995" s="164" customFormat="1" ht="15.75" customHeight="1" x14ac:dyDescent="0.15"/>
    <row r="996" s="164" customFormat="1" ht="15.75" customHeight="1" x14ac:dyDescent="0.15"/>
    <row r="997" s="164" customFormat="1" ht="15.75" customHeight="1" x14ac:dyDescent="0.15"/>
    <row r="998" s="164" customFormat="1" ht="15.75" customHeight="1" x14ac:dyDescent="0.15"/>
    <row r="999" s="164" customFormat="1" ht="15.75" customHeight="1" x14ac:dyDescent="0.15"/>
    <row r="1000" s="164" customFormat="1" ht="15.75" customHeight="1" x14ac:dyDescent="0.15"/>
  </sheetData>
  <sheetProtection sheet="1" objects="1" scenarios="1" selectLockedCells="1"/>
  <mergeCells count="9">
    <mergeCell ref="R10:S10"/>
    <mergeCell ref="T10:U10"/>
    <mergeCell ref="V10:W10"/>
    <mergeCell ref="G21:I21"/>
    <mergeCell ref="J21:L21"/>
    <mergeCell ref="M21:O21"/>
    <mergeCell ref="E10:G10"/>
    <mergeCell ref="H10:J10"/>
    <mergeCell ref="K10:M10"/>
  </mergeCells>
  <pageMargins left="0.7" right="0.7" top="0.78740157499999996" bottom="0.78740157499999996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Pojasnila!$G$18:$G$22</xm:f>
          </x14:formula1>
          <xm:sqref>E15 F15 G15</xm:sqref>
        </x14:dataValidation>
        <x14:dataValidation type="list" allowBlank="1" showErrorMessage="1" xr:uid="{00000000-0002-0000-0000-000001000000}">
          <x14:formula1>
            <xm:f>Pojasnila!$G$4:$G$8</xm:f>
          </x14:formula1>
          <xm:sqref>E13:G13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AC1000"/>
  <sheetViews>
    <sheetView workbookViewId="0">
      <selection sqref="A1:XFD1048576"/>
    </sheetView>
  </sheetViews>
  <sheetFormatPr baseColWidth="10" defaultColWidth="12.6640625" defaultRowHeight="15" customHeight="1" x14ac:dyDescent="0.15"/>
  <cols>
    <col min="1" max="1" width="2.83203125" customWidth="1"/>
    <col min="2" max="2" width="38.6640625" customWidth="1"/>
    <col min="3" max="3" width="18.5" customWidth="1"/>
    <col min="4" max="4" width="10.1640625" customWidth="1"/>
    <col min="5" max="13" width="12" customWidth="1"/>
    <col min="14" max="14" width="6.83203125" customWidth="1"/>
    <col min="15" max="15" width="12" customWidth="1"/>
    <col min="16" max="16" width="12.5" customWidth="1"/>
    <col min="17" max="17" width="12" customWidth="1"/>
    <col min="18" max="18" width="10.1640625" customWidth="1"/>
    <col min="19" max="19" width="8.83203125" customWidth="1"/>
    <col min="20" max="22" width="9" customWidth="1"/>
    <col min="23" max="23" width="9.33203125" customWidth="1"/>
    <col min="24" max="28" width="7.1640625" customWidth="1"/>
    <col min="29" max="29" width="9.6640625" customWidth="1"/>
  </cols>
  <sheetData>
    <row r="1" spans="1:2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33" x14ac:dyDescent="0.2">
      <c r="A6" s="1"/>
      <c r="B6" s="1"/>
      <c r="C6" s="1"/>
      <c r="D6" s="2" t="s">
        <v>29</v>
      </c>
      <c r="F6" s="1"/>
      <c r="G6" s="1"/>
      <c r="H6" s="1"/>
      <c r="I6" s="1"/>
      <c r="J6" s="1"/>
      <c r="K6" s="1"/>
      <c r="L6" s="1"/>
      <c r="M6" s="1"/>
      <c r="N6" s="1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2" x14ac:dyDescent="0.2">
      <c r="A8" s="1"/>
      <c r="B8" s="3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6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32.25" customHeight="1" x14ac:dyDescent="0.2">
      <c r="A10" s="1"/>
      <c r="B10" s="4" t="s">
        <v>31</v>
      </c>
      <c r="C10" s="5" t="s">
        <v>3</v>
      </c>
      <c r="D10" s="6" t="s">
        <v>4</v>
      </c>
      <c r="E10" s="137" t="s">
        <v>24</v>
      </c>
      <c r="F10" s="138"/>
      <c r="G10" s="139"/>
      <c r="H10" s="137" t="s">
        <v>6</v>
      </c>
      <c r="I10" s="138"/>
      <c r="J10" s="139"/>
      <c r="K10" s="140" t="s">
        <v>32</v>
      </c>
      <c r="L10" s="141"/>
      <c r="M10" s="142"/>
      <c r="N10" s="1"/>
      <c r="O10" s="7"/>
      <c r="P10" s="8"/>
      <c r="Q10" s="8"/>
      <c r="R10" s="143"/>
      <c r="S10" s="144"/>
      <c r="T10" s="143"/>
      <c r="U10" s="144"/>
      <c r="V10" s="143"/>
      <c r="W10" s="144"/>
      <c r="X10" s="1"/>
      <c r="Y10" s="1"/>
      <c r="Z10" s="1"/>
      <c r="AA10" s="1"/>
      <c r="AB10" s="1"/>
      <c r="AC10" s="1"/>
    </row>
    <row r="11" spans="1:29" ht="18.75" customHeight="1" x14ac:dyDescent="0.2">
      <c r="A11" s="9"/>
      <c r="B11" s="50"/>
      <c r="C11" s="51"/>
      <c r="D11" s="12"/>
      <c r="E11" s="13" t="s">
        <v>8</v>
      </c>
      <c r="F11" s="14" t="s">
        <v>9</v>
      </c>
      <c r="G11" s="15" t="s">
        <v>10</v>
      </c>
      <c r="H11" s="13" t="s">
        <v>8</v>
      </c>
      <c r="I11" s="14" t="s">
        <v>9</v>
      </c>
      <c r="J11" s="15" t="s">
        <v>10</v>
      </c>
      <c r="K11" s="13" t="s">
        <v>8</v>
      </c>
      <c r="L11" s="14" t="s">
        <v>9</v>
      </c>
      <c r="M11" s="15" t="s">
        <v>10</v>
      </c>
      <c r="N11" s="9"/>
      <c r="O11" s="16"/>
      <c r="P11" s="16"/>
      <c r="Q11" s="16"/>
      <c r="R11" s="17"/>
      <c r="S11" s="17"/>
      <c r="T11" s="17"/>
      <c r="U11" s="17"/>
      <c r="V11" s="17"/>
      <c r="W11" s="17"/>
      <c r="X11" s="9"/>
      <c r="Y11" s="9"/>
      <c r="Z11" s="9"/>
      <c r="AA11" s="9"/>
      <c r="AB11" s="9"/>
      <c r="AC11" s="9"/>
    </row>
    <row r="12" spans="1:29" ht="51" x14ac:dyDescent="0.2">
      <c r="A12" s="1"/>
      <c r="B12" s="52" t="s">
        <v>11</v>
      </c>
      <c r="C12" s="53" t="s">
        <v>12</v>
      </c>
      <c r="D12" s="113">
        <v>0.6</v>
      </c>
      <c r="E12" s="114">
        <v>20000</v>
      </c>
      <c r="F12" s="115">
        <v>24000</v>
      </c>
      <c r="G12" s="116">
        <v>21000</v>
      </c>
      <c r="H12" s="31">
        <f t="shared" ref="H12:J12" si="0">MIN($E$12:$G$12)*100/E12</f>
        <v>100</v>
      </c>
      <c r="I12" s="20">
        <f t="shared" si="0"/>
        <v>83.333333333333329</v>
      </c>
      <c r="J12" s="21">
        <f t="shared" si="0"/>
        <v>95.238095238095241</v>
      </c>
      <c r="K12" s="19">
        <f t="shared" ref="K12:M12" si="1">H12*$D$12</f>
        <v>60</v>
      </c>
      <c r="L12" s="20">
        <f t="shared" si="1"/>
        <v>49.999999999999993</v>
      </c>
      <c r="M12" s="21">
        <f t="shared" si="1"/>
        <v>57.142857142857146</v>
      </c>
      <c r="N12" s="1"/>
      <c r="O12" s="23"/>
      <c r="P12" s="24"/>
      <c r="Q12" s="25"/>
      <c r="R12" s="26"/>
      <c r="S12" s="26"/>
      <c r="T12" s="24"/>
      <c r="U12" s="27"/>
      <c r="V12" s="24"/>
      <c r="W12" s="24"/>
      <c r="X12" s="1"/>
      <c r="Y12" s="1"/>
      <c r="Z12" s="1"/>
      <c r="AA12" s="1"/>
      <c r="AB12" s="1"/>
      <c r="AC12" s="1"/>
    </row>
    <row r="13" spans="1:29" ht="17" x14ac:dyDescent="0.2">
      <c r="A13" s="1"/>
      <c r="B13" s="52" t="s">
        <v>33</v>
      </c>
      <c r="C13" s="53" t="s">
        <v>18</v>
      </c>
      <c r="D13" s="113">
        <v>0.1</v>
      </c>
      <c r="E13" s="117" t="s">
        <v>34</v>
      </c>
      <c r="F13" s="118" t="s">
        <v>35</v>
      </c>
      <c r="G13" s="119" t="s">
        <v>35</v>
      </c>
      <c r="H13" s="31">
        <f t="shared" ref="H13:J14" si="2">IF(E13="da",100,0)</f>
        <v>100</v>
      </c>
      <c r="I13" s="29">
        <f t="shared" si="2"/>
        <v>0</v>
      </c>
      <c r="J13" s="30">
        <f t="shared" si="2"/>
        <v>0</v>
      </c>
      <c r="K13" s="31">
        <f t="shared" ref="K13:M13" si="3">H13*$D$13</f>
        <v>10</v>
      </c>
      <c r="L13" s="29">
        <f t="shared" si="3"/>
        <v>0</v>
      </c>
      <c r="M13" s="30">
        <f t="shared" si="3"/>
        <v>0</v>
      </c>
      <c r="N13" s="1"/>
      <c r="O13" s="23"/>
      <c r="P13" s="32"/>
      <c r="Q13" s="25"/>
      <c r="R13" s="24"/>
      <c r="S13" s="24"/>
      <c r="T13" s="24"/>
      <c r="U13" s="24"/>
      <c r="V13" s="24"/>
      <c r="W13" s="24"/>
      <c r="X13" s="1"/>
      <c r="Y13" s="1"/>
      <c r="Z13" s="1"/>
      <c r="AA13" s="1"/>
      <c r="AB13" s="1"/>
      <c r="AC13" s="1"/>
    </row>
    <row r="14" spans="1:29" ht="39.75" customHeight="1" x14ac:dyDescent="0.2">
      <c r="A14" s="1"/>
      <c r="B14" s="52" t="s">
        <v>36</v>
      </c>
      <c r="C14" s="53" t="s">
        <v>18</v>
      </c>
      <c r="D14" s="113">
        <v>0.3</v>
      </c>
      <c r="E14" s="117" t="s">
        <v>35</v>
      </c>
      <c r="F14" s="118" t="s">
        <v>34</v>
      </c>
      <c r="G14" s="119" t="s">
        <v>34</v>
      </c>
      <c r="H14" s="31">
        <f t="shared" si="2"/>
        <v>0</v>
      </c>
      <c r="I14" s="20">
        <f t="shared" si="2"/>
        <v>100</v>
      </c>
      <c r="J14" s="21">
        <f t="shared" si="2"/>
        <v>100</v>
      </c>
      <c r="K14" s="19">
        <f t="shared" ref="K14:M14" si="4">H14*$D$14</f>
        <v>0</v>
      </c>
      <c r="L14" s="20">
        <f t="shared" si="4"/>
        <v>30</v>
      </c>
      <c r="M14" s="21">
        <f t="shared" si="4"/>
        <v>30</v>
      </c>
      <c r="N14" s="1"/>
      <c r="O14" s="23"/>
      <c r="P14" s="32"/>
      <c r="Q14" s="25"/>
      <c r="R14" s="24"/>
      <c r="S14" s="24"/>
      <c r="T14" s="24"/>
      <c r="U14" s="27"/>
      <c r="V14" s="27"/>
      <c r="W14" s="27"/>
      <c r="X14" s="1"/>
      <c r="Y14" s="1"/>
      <c r="Z14" s="1"/>
      <c r="AA14" s="1"/>
      <c r="AB14" s="1"/>
      <c r="AC14" s="1"/>
    </row>
    <row r="15" spans="1:29" ht="16" x14ac:dyDescent="0.2">
      <c r="A15" s="1"/>
      <c r="B15" s="54"/>
      <c r="C15" s="55"/>
      <c r="D15" s="56">
        <f>SUM(D12:D14)</f>
        <v>1</v>
      </c>
      <c r="E15" s="57"/>
      <c r="F15" s="57"/>
      <c r="G15" s="57"/>
      <c r="H15" s="57"/>
      <c r="I15" s="57"/>
      <c r="J15" s="58"/>
      <c r="K15" s="59">
        <f t="shared" ref="K15:M15" si="5">SUM(K12:K14)</f>
        <v>70</v>
      </c>
      <c r="L15" s="60">
        <f t="shared" si="5"/>
        <v>80</v>
      </c>
      <c r="M15" s="61">
        <f t="shared" si="5"/>
        <v>87.142857142857139</v>
      </c>
      <c r="N15" s="1"/>
      <c r="O15" s="42"/>
      <c r="P15" s="40"/>
      <c r="Q15" s="41"/>
      <c r="R15" s="40"/>
      <c r="S15" s="40"/>
      <c r="T15" s="40"/>
      <c r="U15" s="40"/>
      <c r="V15" s="42"/>
      <c r="W15" s="42"/>
      <c r="X15" s="1"/>
      <c r="Y15" s="1"/>
      <c r="Z15" s="1"/>
      <c r="AA15" s="1"/>
      <c r="AB15" s="1"/>
      <c r="AC15" s="1"/>
    </row>
    <row r="16" spans="1:2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62" t="s">
        <v>37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2" x14ac:dyDescent="0.2">
      <c r="A17" s="1"/>
      <c r="B17" s="3" t="s">
        <v>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"/>
      <c r="P17" s="43" t="s">
        <v>39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33" customHeight="1" x14ac:dyDescent="0.2">
      <c r="A19" s="1"/>
      <c r="B19" s="4" t="s">
        <v>40</v>
      </c>
      <c r="C19" s="5" t="s">
        <v>3</v>
      </c>
      <c r="D19" s="6" t="s">
        <v>4</v>
      </c>
      <c r="E19" s="137" t="s">
        <v>24</v>
      </c>
      <c r="F19" s="138"/>
      <c r="G19" s="139"/>
      <c r="H19" s="137" t="s">
        <v>6</v>
      </c>
      <c r="I19" s="138"/>
      <c r="J19" s="139"/>
      <c r="K19" s="140" t="s">
        <v>32</v>
      </c>
      <c r="L19" s="141"/>
      <c r="M19" s="142"/>
      <c r="N19" s="1"/>
      <c r="O19" s="7"/>
      <c r="P19" s="8"/>
      <c r="Q19" s="8"/>
      <c r="R19" s="143"/>
      <c r="S19" s="144"/>
      <c r="T19" s="143"/>
      <c r="U19" s="144"/>
      <c r="V19" s="143"/>
      <c r="W19" s="144"/>
      <c r="X19" s="1"/>
      <c r="Y19" s="1"/>
      <c r="Z19" s="1"/>
      <c r="AA19" s="1"/>
      <c r="AB19" s="1"/>
      <c r="AC19" s="1"/>
    </row>
    <row r="20" spans="1:29" x14ac:dyDescent="0.2">
      <c r="A20" s="9"/>
      <c r="B20" s="63"/>
      <c r="C20" s="64"/>
      <c r="D20" s="65"/>
      <c r="E20" s="13" t="s">
        <v>8</v>
      </c>
      <c r="F20" s="14" t="s">
        <v>9</v>
      </c>
      <c r="G20" s="15" t="s">
        <v>10</v>
      </c>
      <c r="H20" s="13" t="s">
        <v>8</v>
      </c>
      <c r="I20" s="14" t="s">
        <v>9</v>
      </c>
      <c r="J20" s="15" t="s">
        <v>10</v>
      </c>
      <c r="K20" s="13" t="s">
        <v>8</v>
      </c>
      <c r="L20" s="14" t="s">
        <v>9</v>
      </c>
      <c r="M20" s="15" t="s">
        <v>10</v>
      </c>
      <c r="N20" s="9"/>
      <c r="O20" s="66"/>
      <c r="P20" s="67"/>
      <c r="Q20" s="67"/>
      <c r="R20" s="17"/>
      <c r="S20" s="17"/>
      <c r="T20" s="17"/>
      <c r="U20" s="17"/>
      <c r="V20" s="17"/>
      <c r="W20" s="17"/>
      <c r="X20" s="9"/>
      <c r="Y20" s="9"/>
      <c r="Z20" s="9"/>
      <c r="AA20" s="9"/>
      <c r="AB20" s="9"/>
      <c r="AC20" s="9"/>
    </row>
    <row r="21" spans="1:29" ht="15.75" customHeight="1" x14ac:dyDescent="0.2">
      <c r="A21" s="1"/>
      <c r="B21" s="52" t="s">
        <v>11</v>
      </c>
      <c r="C21" s="53" t="s">
        <v>12</v>
      </c>
      <c r="D21" s="132">
        <v>0.6</v>
      </c>
      <c r="E21" s="133">
        <v>15000</v>
      </c>
      <c r="F21" s="115">
        <v>24000</v>
      </c>
      <c r="G21" s="116">
        <v>19000</v>
      </c>
      <c r="H21" s="19">
        <f t="shared" ref="H21:J21" si="6">MIN($E$21:$G$21)*100/E21</f>
        <v>100</v>
      </c>
      <c r="I21" s="20">
        <f t="shared" si="6"/>
        <v>62.5</v>
      </c>
      <c r="J21" s="21">
        <f t="shared" si="6"/>
        <v>78.94736842105263</v>
      </c>
      <c r="K21" s="19">
        <f t="shared" ref="K21:M21" si="7">H21*$D$12</f>
        <v>60</v>
      </c>
      <c r="L21" s="20">
        <f t="shared" si="7"/>
        <v>37.5</v>
      </c>
      <c r="M21" s="21">
        <f t="shared" si="7"/>
        <v>47.368421052631575</v>
      </c>
      <c r="N21" s="1"/>
      <c r="O21" s="45"/>
      <c r="P21" s="24"/>
      <c r="Q21" s="25"/>
      <c r="R21" s="26"/>
      <c r="S21" s="26"/>
      <c r="T21" s="24"/>
      <c r="U21" s="27"/>
      <c r="V21" s="24"/>
      <c r="W21" s="24"/>
      <c r="X21" s="1"/>
      <c r="Y21" s="1"/>
      <c r="Z21" s="1"/>
      <c r="AA21" s="1"/>
      <c r="AB21" s="1"/>
      <c r="AC21" s="1"/>
    </row>
    <row r="22" spans="1:29" ht="15.75" customHeight="1" x14ac:dyDescent="0.2">
      <c r="A22" s="1"/>
      <c r="B22" s="52" t="s">
        <v>41</v>
      </c>
      <c r="C22" s="53" t="s">
        <v>14</v>
      </c>
      <c r="D22" s="132">
        <v>0.1</v>
      </c>
      <c r="E22" s="124" t="s">
        <v>42</v>
      </c>
      <c r="F22" s="118" t="s">
        <v>43</v>
      </c>
      <c r="G22" s="119" t="s">
        <v>44</v>
      </c>
      <c r="H22" s="28">
        <f t="shared" ref="H22:J22" si="8">IF(E22="zelo dobro",100,IF(E22="dobro",80,IF(E22="zadovoljivo",50,IF(E22="zadostno",30,IF(E22="nezadostno",0,0)))))</f>
        <v>50</v>
      </c>
      <c r="I22" s="31">
        <f t="shared" si="8"/>
        <v>80</v>
      </c>
      <c r="J22" s="89">
        <f t="shared" si="8"/>
        <v>100</v>
      </c>
      <c r="K22" s="110">
        <v>5</v>
      </c>
      <c r="L22" s="68">
        <v>8</v>
      </c>
      <c r="M22" s="111">
        <v>10</v>
      </c>
      <c r="N22" s="1"/>
      <c r="O22" s="45"/>
      <c r="P22" s="24"/>
      <c r="Q22" s="25"/>
      <c r="R22" s="24"/>
      <c r="S22" s="24"/>
      <c r="T22" s="24"/>
      <c r="U22" s="24"/>
      <c r="V22" s="24"/>
      <c r="W22" s="24"/>
      <c r="X22" s="1"/>
      <c r="Y22" s="1"/>
      <c r="Z22" s="1"/>
      <c r="AA22" s="1"/>
      <c r="AB22" s="1"/>
      <c r="AC22" s="1"/>
    </row>
    <row r="23" spans="1:29" ht="15.75" customHeight="1" x14ac:dyDescent="0.2">
      <c r="A23" s="1"/>
      <c r="B23" s="52" t="s">
        <v>45</v>
      </c>
      <c r="C23" s="53" t="s">
        <v>16</v>
      </c>
      <c r="D23" s="132">
        <v>0.3</v>
      </c>
      <c r="E23" s="124">
        <v>10</v>
      </c>
      <c r="F23" s="118">
        <v>40</v>
      </c>
      <c r="G23" s="119">
        <v>20</v>
      </c>
      <c r="H23" s="19">
        <f t="shared" ref="H23:J23" si="9">E23*100/MAX($E$23:$G$23)</f>
        <v>25</v>
      </c>
      <c r="I23" s="20">
        <f t="shared" si="9"/>
        <v>100</v>
      </c>
      <c r="J23" s="21">
        <f t="shared" si="9"/>
        <v>50</v>
      </c>
      <c r="K23" s="19">
        <f t="shared" ref="K23:M23" si="10">H23*$D$23</f>
        <v>7.5</v>
      </c>
      <c r="L23" s="20">
        <f t="shared" si="10"/>
        <v>30</v>
      </c>
      <c r="M23" s="21">
        <f t="shared" si="10"/>
        <v>15</v>
      </c>
      <c r="N23" s="1"/>
      <c r="O23" s="45"/>
      <c r="P23" s="24"/>
      <c r="Q23" s="25"/>
      <c r="R23" s="24"/>
      <c r="S23" s="24"/>
      <c r="T23" s="27"/>
      <c r="U23" s="27"/>
      <c r="V23" s="27"/>
      <c r="W23" s="27"/>
      <c r="X23" s="1"/>
      <c r="Y23" s="1"/>
      <c r="Z23" s="1"/>
      <c r="AA23" s="1"/>
      <c r="AB23" s="1"/>
      <c r="AC23" s="1"/>
    </row>
    <row r="24" spans="1:29" ht="15.75" customHeight="1" x14ac:dyDescent="0.2">
      <c r="A24" s="1"/>
      <c r="B24" s="54" t="s">
        <v>46</v>
      </c>
      <c r="C24" s="69"/>
      <c r="D24" s="70">
        <f>SUM(D21:D23)</f>
        <v>1</v>
      </c>
      <c r="E24" s="71"/>
      <c r="F24" s="72"/>
      <c r="G24" s="72"/>
      <c r="H24" s="72"/>
      <c r="I24" s="72"/>
      <c r="J24" s="73"/>
      <c r="K24" s="59">
        <f t="shared" ref="K24:M24" si="11">SUM(K21:K23)</f>
        <v>72.5</v>
      </c>
      <c r="L24" s="60">
        <f t="shared" si="11"/>
        <v>75.5</v>
      </c>
      <c r="M24" s="61">
        <f t="shared" si="11"/>
        <v>72.368421052631575</v>
      </c>
      <c r="N24" s="1"/>
      <c r="O24" s="42"/>
      <c r="P24" s="40"/>
      <c r="Q24" s="41"/>
      <c r="R24" s="40"/>
      <c r="S24" s="40"/>
      <c r="T24" s="40"/>
      <c r="U24" s="40"/>
      <c r="V24" s="42"/>
      <c r="W24" s="42"/>
      <c r="X24" s="1"/>
      <c r="Y24" s="1"/>
      <c r="Z24" s="1"/>
      <c r="AA24" s="1"/>
      <c r="AB24" s="1"/>
      <c r="AC24" s="1"/>
    </row>
    <row r="25" spans="1:29" ht="15.75" customHeight="1" x14ac:dyDescent="0.2">
      <c r="A25" s="1"/>
      <c r="B25" s="48"/>
      <c r="C25" s="1"/>
      <c r="D25" s="1"/>
      <c r="E25" s="1"/>
      <c r="F25" s="1"/>
      <c r="G25" s="1"/>
      <c r="H25" s="1"/>
      <c r="I25" s="1"/>
      <c r="J25" s="1"/>
      <c r="K25" s="62" t="s">
        <v>47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2">
      <c r="A26" s="1"/>
      <c r="B26" s="48"/>
      <c r="C26" s="4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 x14ac:dyDescent="0.2">
      <c r="A27" s="1"/>
      <c r="B27" s="4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 x14ac:dyDescent="0.15"/>
    <row r="227" spans="1:29" ht="15.75" customHeight="1" x14ac:dyDescent="0.15"/>
    <row r="228" spans="1:29" ht="15.75" customHeight="1" x14ac:dyDescent="0.15"/>
    <row r="229" spans="1:29" ht="15.75" customHeight="1" x14ac:dyDescent="0.15"/>
    <row r="230" spans="1:29" ht="15.75" customHeight="1" x14ac:dyDescent="0.15"/>
    <row r="231" spans="1:29" ht="15.75" customHeight="1" x14ac:dyDescent="0.15"/>
    <row r="232" spans="1:29" ht="15.75" customHeight="1" x14ac:dyDescent="0.15"/>
    <row r="233" spans="1:29" ht="15.75" customHeight="1" x14ac:dyDescent="0.15"/>
    <row r="234" spans="1:29" ht="15.75" customHeight="1" x14ac:dyDescent="0.15"/>
    <row r="235" spans="1:29" ht="15.75" customHeight="1" x14ac:dyDescent="0.15"/>
    <row r="236" spans="1:29" ht="15.75" customHeight="1" x14ac:dyDescent="0.15"/>
    <row r="237" spans="1:29" ht="15.75" customHeight="1" x14ac:dyDescent="0.15"/>
    <row r="238" spans="1:29" ht="15.75" customHeight="1" x14ac:dyDescent="0.15"/>
    <row r="239" spans="1:29" ht="15.75" customHeight="1" x14ac:dyDescent="0.15"/>
    <row r="240" spans="1:29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sheetProtection sheet="1" objects="1" scenarios="1" selectLockedCells="1" selectUnlockedCells="1"/>
  <mergeCells count="12">
    <mergeCell ref="V10:W10"/>
    <mergeCell ref="E19:G19"/>
    <mergeCell ref="V19:W19"/>
    <mergeCell ref="H19:J19"/>
    <mergeCell ref="K19:M19"/>
    <mergeCell ref="R19:S19"/>
    <mergeCell ref="T19:U19"/>
    <mergeCell ref="E10:G10"/>
    <mergeCell ref="H10:J10"/>
    <mergeCell ref="K10:M10"/>
    <mergeCell ref="R10:S10"/>
    <mergeCell ref="T10:U10"/>
  </mergeCells>
  <pageMargins left="0.7" right="0.7" top="0.78740157499999996" bottom="0.78740157499999996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Pojasnila!$G$4:$G$8</xm:f>
          </x14:formula1>
          <xm:sqref>E22:G22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outlinePr summaryBelow="0" summaryRight="0"/>
  </sheetPr>
  <dimension ref="A1:AG991"/>
  <sheetViews>
    <sheetView workbookViewId="0">
      <selection sqref="A1:XFD1048576"/>
    </sheetView>
  </sheetViews>
  <sheetFormatPr baseColWidth="10" defaultColWidth="12.6640625" defaultRowHeight="15" customHeight="1" x14ac:dyDescent="0.15"/>
  <cols>
    <col min="1" max="1" width="1.5" customWidth="1"/>
    <col min="2" max="2" width="17.1640625" customWidth="1"/>
    <col min="3" max="3" width="47.6640625" customWidth="1"/>
    <col min="4" max="4" width="10" customWidth="1"/>
    <col min="5" max="6" width="11.83203125" customWidth="1"/>
    <col min="7" max="7" width="12.83203125" customWidth="1"/>
    <col min="8" max="8" width="15.6640625" customWidth="1"/>
    <col min="9" max="10" width="11.83203125" customWidth="1"/>
    <col min="11" max="11" width="11.6640625" customWidth="1"/>
    <col min="12" max="12" width="11.83203125" customWidth="1"/>
    <col min="13" max="13" width="11.1640625" customWidth="1"/>
    <col min="14" max="15" width="11.83203125" customWidth="1"/>
    <col min="16" max="17" width="9.6640625" customWidth="1"/>
    <col min="18" max="18" width="6.83203125" customWidth="1"/>
    <col min="19" max="19" width="12" customWidth="1"/>
    <col min="20" max="20" width="12.5" customWidth="1"/>
    <col min="21" max="21" width="12" customWidth="1"/>
    <col min="22" max="22" width="10.1640625" customWidth="1"/>
    <col min="23" max="23" width="8.83203125" customWidth="1"/>
    <col min="24" max="26" width="9" customWidth="1"/>
    <col min="27" max="27" width="9.33203125" customWidth="1"/>
    <col min="28" max="32" width="7.1640625" customWidth="1"/>
    <col min="33" max="33" width="9.6640625" customWidth="1"/>
  </cols>
  <sheetData>
    <row r="1" spans="1:33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3" x14ac:dyDescent="0.2">
      <c r="A6" s="1"/>
      <c r="B6" s="1"/>
      <c r="C6" s="1"/>
      <c r="D6" s="2" t="s">
        <v>48</v>
      </c>
      <c r="E6" s="2"/>
      <c r="J6" s="1"/>
      <c r="K6" s="1"/>
      <c r="L6" s="1"/>
      <c r="M6" s="1"/>
      <c r="N6" s="1"/>
      <c r="O6" s="1"/>
      <c r="P6" s="1"/>
      <c r="Q6" s="1"/>
      <c r="R6" s="1"/>
      <c r="S6" s="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2" x14ac:dyDescent="0.2">
      <c r="A8" s="1"/>
      <c r="B8" s="74" t="s">
        <v>49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3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32.25" customHeight="1" x14ac:dyDescent="0.2">
      <c r="A10" s="1"/>
      <c r="B10" s="75" t="s">
        <v>40</v>
      </c>
      <c r="C10" s="5" t="s">
        <v>3</v>
      </c>
      <c r="D10" s="6" t="s">
        <v>4</v>
      </c>
      <c r="E10" s="137" t="s">
        <v>24</v>
      </c>
      <c r="F10" s="138"/>
      <c r="G10" s="139"/>
      <c r="H10" s="137" t="s">
        <v>6</v>
      </c>
      <c r="I10" s="138"/>
      <c r="J10" s="139"/>
      <c r="K10" s="140" t="s">
        <v>32</v>
      </c>
      <c r="L10" s="141"/>
      <c r="M10" s="142"/>
      <c r="N10" s="1"/>
      <c r="O10" s="7"/>
      <c r="P10" s="8"/>
      <c r="Q10" s="8"/>
      <c r="R10" s="143"/>
      <c r="S10" s="144"/>
      <c r="T10" s="143"/>
      <c r="U10" s="144"/>
      <c r="V10" s="143"/>
      <c r="W10" s="144"/>
      <c r="X10" s="1"/>
      <c r="Y10" s="1"/>
      <c r="Z10" s="1"/>
      <c r="AA10" s="1"/>
      <c r="AB10" s="1"/>
      <c r="AC10" s="1"/>
    </row>
    <row r="11" spans="1:33" x14ac:dyDescent="0.2">
      <c r="A11" s="9"/>
      <c r="B11" s="50"/>
      <c r="C11" s="11"/>
      <c r="D11" s="51"/>
      <c r="E11" s="13" t="s">
        <v>8</v>
      </c>
      <c r="F11" s="14" t="s">
        <v>9</v>
      </c>
      <c r="G11" s="15" t="s">
        <v>10</v>
      </c>
      <c r="H11" s="13" t="s">
        <v>8</v>
      </c>
      <c r="I11" s="14" t="s">
        <v>9</v>
      </c>
      <c r="J11" s="15" t="s">
        <v>10</v>
      </c>
      <c r="K11" s="13" t="s">
        <v>8</v>
      </c>
      <c r="L11" s="14" t="s">
        <v>9</v>
      </c>
      <c r="M11" s="15" t="s">
        <v>10</v>
      </c>
      <c r="N11" s="9"/>
      <c r="O11" s="16"/>
      <c r="P11" s="16"/>
      <c r="Q11" s="16"/>
      <c r="R11" s="17"/>
      <c r="S11" s="17"/>
      <c r="T11" s="17"/>
      <c r="U11" s="17"/>
      <c r="V11" s="17"/>
      <c r="W11" s="17"/>
      <c r="X11" s="9"/>
      <c r="Y11" s="9"/>
      <c r="Z11" s="9"/>
      <c r="AA11" s="9"/>
      <c r="AB11" s="9"/>
      <c r="AC11" s="9"/>
      <c r="AD11" s="76"/>
      <c r="AE11" s="76"/>
      <c r="AF11" s="76"/>
      <c r="AG11" s="76"/>
    </row>
    <row r="12" spans="1:33" ht="33.75" customHeight="1" x14ac:dyDescent="0.2">
      <c r="A12" s="1"/>
      <c r="B12" s="77" t="s">
        <v>11</v>
      </c>
      <c r="C12" s="29" t="s">
        <v>50</v>
      </c>
      <c r="D12" s="120">
        <v>0.8</v>
      </c>
      <c r="E12" s="114">
        <v>20000</v>
      </c>
      <c r="F12" s="115">
        <v>24000</v>
      </c>
      <c r="G12" s="116">
        <v>21000</v>
      </c>
      <c r="H12" s="31">
        <f t="shared" ref="H12:J12" si="0">MIN($E$12:$G$12)*100/E12</f>
        <v>100</v>
      </c>
      <c r="I12" s="20">
        <f t="shared" si="0"/>
        <v>83.333333333333329</v>
      </c>
      <c r="J12" s="21">
        <f t="shared" si="0"/>
        <v>95.238095238095241</v>
      </c>
      <c r="K12" s="19">
        <f t="shared" ref="K12:M12" si="1">H12*$D$12</f>
        <v>80</v>
      </c>
      <c r="L12" s="20">
        <f t="shared" si="1"/>
        <v>66.666666666666671</v>
      </c>
      <c r="M12" s="21">
        <f t="shared" si="1"/>
        <v>76.19047619047619</v>
      </c>
      <c r="N12" s="1"/>
      <c r="O12" s="23"/>
      <c r="P12" s="24"/>
      <c r="Q12" s="25"/>
      <c r="R12" s="26"/>
      <c r="S12" s="26"/>
      <c r="T12" s="24"/>
      <c r="U12" s="27"/>
      <c r="V12" s="24"/>
      <c r="W12" s="24"/>
      <c r="X12" s="1"/>
      <c r="Y12" s="1"/>
      <c r="Z12" s="1"/>
      <c r="AA12" s="1"/>
      <c r="AB12" s="1"/>
      <c r="AC12" s="1"/>
    </row>
    <row r="13" spans="1:33" ht="83.25" customHeight="1" x14ac:dyDescent="0.2">
      <c r="A13" s="1"/>
      <c r="B13" s="77" t="s">
        <v>51</v>
      </c>
      <c r="C13" s="29" t="s">
        <v>52</v>
      </c>
      <c r="D13" s="120">
        <v>0.2</v>
      </c>
      <c r="E13" s="121">
        <f>H21</f>
        <v>96.600000000000009</v>
      </c>
      <c r="F13" s="122">
        <f>H22</f>
        <v>22.650000000000002</v>
      </c>
      <c r="G13" s="123">
        <f>H23</f>
        <v>32.47</v>
      </c>
      <c r="H13" s="19">
        <f t="shared" ref="H13:J13" si="2">MIN($E$13:$G$13)*100/E13</f>
        <v>23.447204968944096</v>
      </c>
      <c r="I13" s="20">
        <f t="shared" si="2"/>
        <v>99.999999999999986</v>
      </c>
      <c r="J13" s="21">
        <f t="shared" si="2"/>
        <v>69.756698490914687</v>
      </c>
      <c r="K13" s="19">
        <f t="shared" ref="K13:M13" si="3">H13*$D$13</f>
        <v>4.6894409937888195</v>
      </c>
      <c r="L13" s="20">
        <f t="shared" si="3"/>
        <v>20</v>
      </c>
      <c r="M13" s="21">
        <f t="shared" si="3"/>
        <v>13.951339698182938</v>
      </c>
      <c r="N13" s="1"/>
      <c r="O13" s="23"/>
      <c r="P13" s="32"/>
      <c r="Q13" s="25"/>
      <c r="R13" s="24"/>
      <c r="S13" s="24"/>
      <c r="T13" s="24"/>
      <c r="U13" s="24"/>
      <c r="V13" s="24"/>
      <c r="W13" s="24"/>
      <c r="X13" s="1"/>
      <c r="Y13" s="1"/>
      <c r="Z13" s="1"/>
      <c r="AA13" s="1"/>
      <c r="AB13" s="1"/>
      <c r="AC13" s="1"/>
    </row>
    <row r="14" spans="1:33" ht="17" x14ac:dyDescent="0.2">
      <c r="A14" s="1"/>
      <c r="B14" s="54" t="s">
        <v>19</v>
      </c>
      <c r="C14" s="57"/>
      <c r="D14" s="78">
        <f>SUM(D12:D13)</f>
        <v>1</v>
      </c>
      <c r="E14" s="57"/>
      <c r="F14" s="57"/>
      <c r="G14" s="57"/>
      <c r="H14" s="57"/>
      <c r="I14" s="57"/>
      <c r="J14" s="57"/>
      <c r="K14" s="60">
        <f t="shared" ref="K14:M14" si="4">SUM(K12:K13)</f>
        <v>84.689440993788821</v>
      </c>
      <c r="L14" s="60">
        <f t="shared" si="4"/>
        <v>86.666666666666671</v>
      </c>
      <c r="M14" s="61">
        <f t="shared" si="4"/>
        <v>90.141815888659124</v>
      </c>
      <c r="N14" s="1"/>
      <c r="O14" s="42"/>
      <c r="P14" s="40"/>
      <c r="Q14" s="41"/>
      <c r="R14" s="40"/>
      <c r="S14" s="40"/>
      <c r="T14" s="40"/>
      <c r="U14" s="40"/>
      <c r="V14" s="42"/>
      <c r="W14" s="42"/>
      <c r="X14" s="1"/>
      <c r="Y14" s="1"/>
      <c r="Z14" s="1"/>
      <c r="AA14" s="1"/>
      <c r="AB14" s="1"/>
      <c r="AC14" s="1"/>
    </row>
    <row r="15" spans="1:33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62" t="s">
        <v>53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0.25" customHeight="1" x14ac:dyDescent="0.2">
      <c r="A17" s="1"/>
      <c r="B17" s="74" t="s">
        <v>54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3" customHeight="1" x14ac:dyDescent="0.2">
      <c r="A18" s="1"/>
      <c r="B18" s="4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57.75" customHeight="1" x14ac:dyDescent="0.2">
      <c r="A19" s="1"/>
      <c r="B19" s="79"/>
      <c r="C19" s="145" t="s">
        <v>55</v>
      </c>
      <c r="D19" s="146"/>
      <c r="E19" s="145" t="s">
        <v>56</v>
      </c>
      <c r="F19" s="146"/>
      <c r="G19" s="80" t="s">
        <v>57</v>
      </c>
      <c r="H19" s="81" t="s">
        <v>58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3" ht="17" x14ac:dyDescent="0.2">
      <c r="A20" s="1"/>
      <c r="B20" s="82"/>
      <c r="C20" s="83" t="s">
        <v>59</v>
      </c>
      <c r="D20" s="84" t="s">
        <v>60</v>
      </c>
      <c r="E20" s="85" t="s">
        <v>59</v>
      </c>
      <c r="F20" s="84" t="s">
        <v>60</v>
      </c>
      <c r="G20" s="86"/>
      <c r="H20" s="8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3" ht="18.75" customHeight="1" x14ac:dyDescent="0.2">
      <c r="A21" s="1"/>
      <c r="B21" s="88" t="s">
        <v>8</v>
      </c>
      <c r="C21" s="124">
        <v>0.90600000000000003</v>
      </c>
      <c r="D21" s="119">
        <v>0.38200000000000001</v>
      </c>
      <c r="E21" s="125">
        <v>0.5</v>
      </c>
      <c r="F21" s="126">
        <v>0.5</v>
      </c>
      <c r="G21" s="127">
        <v>150</v>
      </c>
      <c r="H21" s="90">
        <f t="shared" ref="H21:H23" si="5">(C21*E21+D21*F21)*G21</f>
        <v>96.600000000000009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3" ht="21" customHeight="1" x14ac:dyDescent="0.2">
      <c r="A22" s="1"/>
      <c r="B22" s="88" t="s">
        <v>9</v>
      </c>
      <c r="C22" s="124">
        <v>0.90600000000000003</v>
      </c>
      <c r="D22" s="119"/>
      <c r="E22" s="125">
        <v>1</v>
      </c>
      <c r="F22" s="119"/>
      <c r="G22" s="127">
        <v>25</v>
      </c>
      <c r="H22" s="90">
        <f t="shared" si="5"/>
        <v>22.650000000000002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3" ht="20.25" customHeight="1" x14ac:dyDescent="0.2">
      <c r="A23" s="1"/>
      <c r="B23" s="91" t="s">
        <v>10</v>
      </c>
      <c r="C23" s="128">
        <v>0.38200000000000001</v>
      </c>
      <c r="D23" s="129"/>
      <c r="E23" s="130">
        <v>1</v>
      </c>
      <c r="F23" s="129"/>
      <c r="G23" s="131">
        <v>85</v>
      </c>
      <c r="H23" s="92">
        <f t="shared" si="5"/>
        <v>32.47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3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24" customHeight="1" x14ac:dyDescent="0.2">
      <c r="A25" s="1"/>
      <c r="B25" s="74" t="s">
        <v>61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45" customHeight="1" x14ac:dyDescent="0.2">
      <c r="A27" s="1"/>
      <c r="B27" s="93" t="s">
        <v>62</v>
      </c>
      <c r="C27" s="94" t="s">
        <v>3</v>
      </c>
      <c r="D27" s="5" t="s">
        <v>22</v>
      </c>
      <c r="E27" s="44" t="s">
        <v>23</v>
      </c>
      <c r="F27" s="44" t="s">
        <v>4</v>
      </c>
      <c r="G27" s="137" t="s">
        <v>24</v>
      </c>
      <c r="H27" s="138"/>
      <c r="I27" s="139"/>
      <c r="J27" s="137" t="s">
        <v>6</v>
      </c>
      <c r="K27" s="138"/>
      <c r="L27" s="139"/>
      <c r="M27" s="140" t="s">
        <v>32</v>
      </c>
      <c r="N27" s="141"/>
      <c r="O27" s="14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customHeight="1" x14ac:dyDescent="0.2">
      <c r="A28" s="9"/>
      <c r="B28" s="10"/>
      <c r="C28" s="11"/>
      <c r="D28" s="11"/>
      <c r="E28" s="51"/>
      <c r="F28" s="95"/>
      <c r="G28" s="13" t="s">
        <v>8</v>
      </c>
      <c r="H28" s="14" t="s">
        <v>9</v>
      </c>
      <c r="I28" s="15" t="s">
        <v>10</v>
      </c>
      <c r="J28" s="13" t="s">
        <v>8</v>
      </c>
      <c r="K28" s="14" t="s">
        <v>9</v>
      </c>
      <c r="L28" s="15" t="s">
        <v>10</v>
      </c>
      <c r="M28" s="13" t="s">
        <v>8</v>
      </c>
      <c r="N28" s="14" t="s">
        <v>9</v>
      </c>
      <c r="O28" s="15" t="s">
        <v>10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44.25" customHeight="1" x14ac:dyDescent="0.2">
      <c r="A29" s="1"/>
      <c r="B29" s="18" t="s">
        <v>11</v>
      </c>
      <c r="C29" s="29" t="s">
        <v>50</v>
      </c>
      <c r="D29" s="96"/>
      <c r="E29" s="97"/>
      <c r="F29" s="132">
        <v>0.8</v>
      </c>
      <c r="G29" s="133">
        <v>20000</v>
      </c>
      <c r="H29" s="115">
        <v>24000</v>
      </c>
      <c r="I29" s="116">
        <v>21000</v>
      </c>
      <c r="J29" s="31">
        <f t="shared" ref="J29:L29" si="6">MIN($E$12:$G$12)*100/G29</f>
        <v>100</v>
      </c>
      <c r="K29" s="20">
        <f t="shared" si="6"/>
        <v>83.333333333333329</v>
      </c>
      <c r="L29" s="21">
        <f t="shared" si="6"/>
        <v>95.238095238095241</v>
      </c>
      <c r="M29" s="19">
        <f t="shared" ref="M29:O29" si="7">J29*$D$12</f>
        <v>80</v>
      </c>
      <c r="N29" s="20">
        <f t="shared" si="7"/>
        <v>66.666666666666671</v>
      </c>
      <c r="O29" s="22">
        <f t="shared" si="7"/>
        <v>76.19047619047619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36" x14ac:dyDescent="0.2">
      <c r="A30" s="1"/>
      <c r="B30" s="18" t="s">
        <v>51</v>
      </c>
      <c r="C30" s="98" t="s">
        <v>63</v>
      </c>
      <c r="D30" s="134">
        <v>20</v>
      </c>
      <c r="E30" s="135">
        <v>80</v>
      </c>
      <c r="F30" s="132">
        <v>0.2</v>
      </c>
      <c r="G30" s="136">
        <f>H21</f>
        <v>96.600000000000009</v>
      </c>
      <c r="H30" s="122">
        <f>H22</f>
        <v>22.650000000000002</v>
      </c>
      <c r="I30" s="123">
        <f>H23</f>
        <v>32.47</v>
      </c>
      <c r="J30" s="19">
        <f t="shared" ref="J30:L30" si="8">IF(G30&lt;=20,100,IF(G30&gt;=80,0,(80-G30)/60*100))</f>
        <v>0</v>
      </c>
      <c r="K30" s="20">
        <f t="shared" si="8"/>
        <v>95.583333333333314</v>
      </c>
      <c r="L30" s="21">
        <f t="shared" si="8"/>
        <v>79.216666666666669</v>
      </c>
      <c r="M30" s="19">
        <f t="shared" ref="M30:O30" si="9">J30*$D$13</f>
        <v>0</v>
      </c>
      <c r="N30" s="20">
        <f t="shared" si="9"/>
        <v>19.116666666666664</v>
      </c>
      <c r="O30" s="22">
        <f t="shared" si="9"/>
        <v>15.843333333333334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25.5" customHeight="1" x14ac:dyDescent="0.2">
      <c r="A31" s="1"/>
      <c r="B31" s="33" t="s">
        <v>19</v>
      </c>
      <c r="C31" s="34"/>
      <c r="D31" s="46"/>
      <c r="E31" s="47"/>
      <c r="F31" s="99">
        <f>SUM(F29:F30)</f>
        <v>1</v>
      </c>
      <c r="G31" s="36"/>
      <c r="H31" s="34"/>
      <c r="I31" s="34"/>
      <c r="J31" s="34"/>
      <c r="K31" s="34"/>
      <c r="L31" s="35"/>
      <c r="M31" s="37">
        <f t="shared" ref="M31:O31" si="10">SUM(M29:M30)</f>
        <v>80</v>
      </c>
      <c r="N31" s="38">
        <f t="shared" si="10"/>
        <v>85.783333333333331</v>
      </c>
      <c r="O31" s="39">
        <f t="shared" si="10"/>
        <v>92.033809523809524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62" t="s">
        <v>53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2.75" customHeight="1" x14ac:dyDescent="0.2">
      <c r="A35" s="1"/>
      <c r="B35" s="100"/>
      <c r="C35" s="100"/>
      <c r="D35" s="100"/>
      <c r="E35" s="8"/>
      <c r="F35" s="143"/>
      <c r="G35" s="144"/>
      <c r="H35" s="144"/>
      <c r="I35" s="143"/>
      <c r="J35" s="144"/>
      <c r="K35" s="144"/>
      <c r="L35" s="143"/>
      <c r="M35" s="144"/>
      <c r="N35" s="14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</sheetData>
  <sheetProtection sheet="1" objects="1" scenarios="1" selectLockedCells="1" selectUnlockedCells="1"/>
  <mergeCells count="14">
    <mergeCell ref="V10:W10"/>
    <mergeCell ref="C19:D19"/>
    <mergeCell ref="E10:G10"/>
    <mergeCell ref="H10:J10"/>
    <mergeCell ref="K10:M10"/>
    <mergeCell ref="R10:S10"/>
    <mergeCell ref="T10:U10"/>
    <mergeCell ref="E19:F19"/>
    <mergeCell ref="G27:I27"/>
    <mergeCell ref="J27:L27"/>
    <mergeCell ref="M27:O27"/>
    <mergeCell ref="F35:H35"/>
    <mergeCell ref="I35:K35"/>
    <mergeCell ref="L35:N35"/>
  </mergeCells>
  <pageMargins left="0.7" right="0.7" top="0.78740157499999996" bottom="0.78740157499999996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Z1008"/>
  <sheetViews>
    <sheetView workbookViewId="0">
      <selection sqref="A1:XFD1048576"/>
    </sheetView>
  </sheetViews>
  <sheetFormatPr baseColWidth="10" defaultColWidth="12.6640625" defaultRowHeight="15" customHeight="1" x14ac:dyDescent="0.15"/>
  <cols>
    <col min="1" max="1" width="7.1640625" customWidth="1"/>
    <col min="2" max="2" width="58.5" customWidth="1"/>
    <col min="3" max="3" width="95.1640625" customWidth="1"/>
    <col min="4" max="6" width="7.1640625" customWidth="1"/>
    <col min="7" max="7" width="12.33203125" hidden="1" customWidth="1"/>
    <col min="8" max="26" width="7.1640625" customWidth="1"/>
  </cols>
  <sheetData>
    <row r="1" spans="1:26" ht="30.75" customHeight="1" x14ac:dyDescent="0.2">
      <c r="A1" s="101" t="s">
        <v>64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6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ht="16" x14ac:dyDescent="0.2">
      <c r="A3" s="103" t="s">
        <v>65</v>
      </c>
      <c r="B3" s="147" t="s">
        <v>66</v>
      </c>
      <c r="C3" s="144"/>
      <c r="D3" s="144"/>
      <c r="E3" s="144"/>
      <c r="F3" s="144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pans="1:26" ht="16" x14ac:dyDescent="0.2">
      <c r="A4" s="103"/>
      <c r="B4" s="105" t="s">
        <v>67</v>
      </c>
      <c r="C4" s="105" t="s">
        <v>68</v>
      </c>
      <c r="D4" s="105"/>
      <c r="E4" s="105"/>
      <c r="F4" s="105"/>
      <c r="G4" s="112" t="s">
        <v>44</v>
      </c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6" ht="16" x14ac:dyDescent="0.2">
      <c r="A5" s="103"/>
      <c r="B5" s="105" t="s">
        <v>69</v>
      </c>
      <c r="C5" s="105" t="s">
        <v>70</v>
      </c>
      <c r="D5" s="105"/>
      <c r="E5" s="105"/>
      <c r="F5" s="105"/>
      <c r="G5" s="112" t="s">
        <v>43</v>
      </c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6" x14ac:dyDescent="0.2">
      <c r="A6" s="103"/>
      <c r="B6" s="105" t="s">
        <v>71</v>
      </c>
      <c r="C6" s="105" t="s">
        <v>72</v>
      </c>
      <c r="D6" s="105"/>
      <c r="E6" s="105"/>
      <c r="F6" s="105"/>
      <c r="G6" s="112" t="s">
        <v>42</v>
      </c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spans="1:26" ht="16" x14ac:dyDescent="0.2">
      <c r="A7" s="103"/>
      <c r="B7" s="105" t="s">
        <v>73</v>
      </c>
      <c r="C7" s="105" t="s">
        <v>74</v>
      </c>
      <c r="D7" s="105"/>
      <c r="E7" s="105"/>
      <c r="F7" s="105"/>
      <c r="G7" s="105" t="s">
        <v>75</v>
      </c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1:26" ht="16" x14ac:dyDescent="0.2">
      <c r="A8" s="103"/>
      <c r="B8" s="105" t="s">
        <v>76</v>
      </c>
      <c r="C8" s="105" t="s">
        <v>77</v>
      </c>
      <c r="D8" s="105"/>
      <c r="E8" s="105"/>
      <c r="F8" s="105"/>
      <c r="G8" s="105" t="s">
        <v>78</v>
      </c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ht="6.75" customHeight="1" x14ac:dyDescent="0.2">
      <c r="A9" s="103"/>
      <c r="B9" s="104"/>
      <c r="C9" s="104"/>
      <c r="D9" s="104"/>
      <c r="E9" s="104"/>
      <c r="F9" s="104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26" ht="21" customHeight="1" x14ac:dyDescent="0.2">
      <c r="A10" s="103" t="s">
        <v>79</v>
      </c>
      <c r="B10" s="148" t="s">
        <v>80</v>
      </c>
      <c r="C10" s="144"/>
      <c r="D10" s="144"/>
      <c r="E10" s="144"/>
      <c r="F10" s="144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spans="1:26" ht="16" x14ac:dyDescent="0.2">
      <c r="A11" s="107" t="s">
        <v>81</v>
      </c>
      <c r="B11" s="102" t="s">
        <v>82</v>
      </c>
      <c r="C11" s="105"/>
      <c r="D11" s="105"/>
      <c r="E11" s="105"/>
      <c r="F11" s="105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ht="16" x14ac:dyDescent="0.2">
      <c r="A12" s="103"/>
      <c r="B12" s="105" t="s">
        <v>83</v>
      </c>
      <c r="C12" s="105"/>
      <c r="D12" s="105"/>
      <c r="E12" s="105"/>
      <c r="F12" s="105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26" ht="18" customHeight="1" x14ac:dyDescent="0.2">
      <c r="A13" s="107" t="s">
        <v>84</v>
      </c>
      <c r="B13" s="102" t="s">
        <v>85</v>
      </c>
      <c r="C13" s="104"/>
      <c r="D13" s="104"/>
      <c r="E13" s="104"/>
      <c r="F13" s="104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61.5" customHeight="1" x14ac:dyDescent="0.2">
      <c r="A14" s="103"/>
      <c r="B14" s="108" t="s">
        <v>86</v>
      </c>
      <c r="C14" s="109" t="s">
        <v>87</v>
      </c>
      <c r="E14" s="104"/>
      <c r="F14" s="104"/>
      <c r="G14" s="104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ht="6" customHeight="1" x14ac:dyDescent="0.2">
      <c r="A15" s="103"/>
      <c r="B15" s="104"/>
      <c r="C15" s="104"/>
      <c r="D15" s="104"/>
      <c r="E15" s="104"/>
      <c r="F15" s="104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ht="18" customHeight="1" x14ac:dyDescent="0.2">
      <c r="A16" s="103" t="s">
        <v>88</v>
      </c>
      <c r="B16" s="147" t="s">
        <v>89</v>
      </c>
      <c r="C16" s="144"/>
      <c r="D16" s="144"/>
      <c r="E16" s="144"/>
      <c r="F16" s="144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ht="16" x14ac:dyDescent="0.2">
      <c r="A17" s="107" t="s">
        <v>81</v>
      </c>
      <c r="B17" s="102" t="s">
        <v>82</v>
      </c>
      <c r="C17" s="105"/>
      <c r="D17" s="105"/>
      <c r="E17" s="105"/>
      <c r="F17" s="105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16" x14ac:dyDescent="0.2">
      <c r="A18" s="103"/>
      <c r="B18" s="105" t="s">
        <v>90</v>
      </c>
      <c r="C18" s="105"/>
      <c r="D18" s="105"/>
      <c r="E18" s="105"/>
      <c r="F18" s="105"/>
      <c r="G18" s="102" t="s">
        <v>34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27.75" customHeight="1" x14ac:dyDescent="0.2">
      <c r="A19" s="107" t="s">
        <v>84</v>
      </c>
      <c r="B19" s="102" t="s">
        <v>85</v>
      </c>
      <c r="C19" s="106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ht="63.75" customHeight="1" x14ac:dyDescent="0.2">
      <c r="A20" s="107"/>
      <c r="B20" s="108" t="s">
        <v>91</v>
      </c>
      <c r="C20" s="109" t="s">
        <v>92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ht="8.25" customHeight="1" x14ac:dyDescent="0.2">
      <c r="A21" s="107"/>
      <c r="B21" s="104"/>
      <c r="C21" s="104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ht="27.75" customHeight="1" x14ac:dyDescent="0.2">
      <c r="A22" s="107" t="s">
        <v>93</v>
      </c>
      <c r="B22" s="147" t="s">
        <v>94</v>
      </c>
      <c r="C22" s="144"/>
      <c r="D22" s="102"/>
      <c r="E22" s="102"/>
      <c r="F22" s="102"/>
      <c r="G22" s="102" t="s">
        <v>35</v>
      </c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ht="16" x14ac:dyDescent="0.2">
      <c r="A23" s="102"/>
      <c r="B23" s="105" t="s">
        <v>67</v>
      </c>
      <c r="C23" s="102" t="s">
        <v>95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spans="1:26" ht="16" x14ac:dyDescent="0.2">
      <c r="A24" s="102"/>
      <c r="B24" s="105" t="s">
        <v>76</v>
      </c>
      <c r="C24" s="102" t="s">
        <v>96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spans="1:26" ht="12.75" customHeight="1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spans="1:26" ht="12.75" customHeight="1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spans="1:26" ht="12.75" customHeight="1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spans="1:26" ht="12.75" customHeight="1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spans="1:26" ht="12.75" customHeight="1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</row>
    <row r="30" spans="1:26" ht="12.75" customHeight="1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spans="1:26" ht="12.75" customHeight="1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spans="1:26" ht="12.75" customHeight="1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spans="1:26" ht="12.75" customHeight="1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spans="1:26" ht="12.75" customHeight="1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spans="1:26" ht="12.75" customHeight="1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spans="1:26" ht="12.75" customHeight="1" x14ac:dyDescent="0.2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spans="1:26" ht="12.75" customHeight="1" x14ac:dyDescent="0.2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spans="1:26" ht="12.75" customHeight="1" x14ac:dyDescent="0.2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spans="1:26" ht="12.75" customHeight="1" x14ac:dyDescent="0.2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spans="1:26" ht="12.75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spans="1:26" ht="12.75" customHeight="1" x14ac:dyDescent="0.2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spans="1:26" ht="12.75" customHeight="1" x14ac:dyDescent="0.2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spans="1:26" ht="12.75" customHeight="1" x14ac:dyDescent="0.2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spans="1:26" ht="12.75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spans="1:26" ht="12.75" customHeight="1" x14ac:dyDescent="0.2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6" ht="12.75" customHeight="1" x14ac:dyDescent="0.2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spans="1:26" ht="12.75" customHeight="1" x14ac:dyDescent="0.2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1:26" ht="12.75" customHeight="1" x14ac:dyDescent="0.2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1:26" ht="12.75" customHeight="1" x14ac:dyDescent="0.2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1:26" ht="12.75" customHeight="1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1:26" ht="12.75" customHeight="1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spans="1:26" ht="12.75" customHeight="1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1:26" ht="12.75" customHeight="1" x14ac:dyDescent="0.2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spans="1:26" ht="12.75" customHeight="1" x14ac:dyDescent="0.2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spans="1:26" ht="12.75" customHeight="1" x14ac:dyDescent="0.2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spans="1:26" ht="12.75" customHeight="1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</row>
    <row r="57" spans="1:26" ht="12.75" customHeight="1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</row>
    <row r="58" spans="1:26" ht="12.75" customHeight="1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</row>
    <row r="59" spans="1:26" ht="12.75" customHeight="1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spans="1:26" ht="12.75" customHeight="1" x14ac:dyDescent="0.2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1:26" ht="12.75" customHeight="1" x14ac:dyDescent="0.2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spans="1:26" ht="12.75" customHeight="1" x14ac:dyDescent="0.2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1:26" ht="12.75" customHeight="1" x14ac:dyDescent="0.2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  <row r="64" spans="1:26" ht="12.75" customHeight="1" x14ac:dyDescent="0.2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</row>
    <row r="65" spans="1:26" ht="12.75" customHeight="1" x14ac:dyDescent="0.2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</row>
    <row r="66" spans="1:26" ht="12.75" customHeight="1" x14ac:dyDescent="0.2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</row>
    <row r="67" spans="1:26" ht="12.75" customHeight="1" x14ac:dyDescent="0.2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spans="1:26" ht="12.75" customHeight="1" x14ac:dyDescent="0.2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</row>
    <row r="69" spans="1:26" ht="12.75" customHeight="1" x14ac:dyDescent="0.2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spans="1:26" ht="12.75" customHeight="1" x14ac:dyDescent="0.2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  <row r="71" spans="1:26" ht="12.75" customHeight="1" x14ac:dyDescent="0.2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ht="12.75" customHeight="1" x14ac:dyDescent="0.2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spans="1:26" ht="12.75" customHeight="1" x14ac:dyDescent="0.2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  <row r="74" spans="1:26" ht="12.75" customHeight="1" x14ac:dyDescent="0.2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</row>
    <row r="75" spans="1:26" ht="12.75" customHeight="1" x14ac:dyDescent="0.2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spans="1:26" ht="12.75" customHeight="1" x14ac:dyDescent="0.2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</row>
    <row r="77" spans="1:26" ht="12.75" customHeight="1" x14ac:dyDescent="0.2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spans="1:26" ht="12.75" customHeight="1" x14ac:dyDescent="0.2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  <row r="79" spans="1:26" ht="12.75" customHeight="1" x14ac:dyDescent="0.2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</row>
    <row r="80" spans="1:26" ht="12.75" customHeight="1" x14ac:dyDescent="0.2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spans="1:26" ht="12.75" customHeight="1" x14ac:dyDescent="0.2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spans="1:26" ht="12.75" customHeight="1" x14ac:dyDescent="0.2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</row>
    <row r="83" spans="1:26" ht="12.75" customHeight="1" x14ac:dyDescent="0.2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spans="1:26" ht="12.75" customHeight="1" x14ac:dyDescent="0.2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spans="1:26" ht="12.75" customHeight="1" x14ac:dyDescent="0.2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spans="1:26" ht="12.75" customHeight="1" x14ac:dyDescent="0.2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spans="1:26" ht="12.75" customHeight="1" x14ac:dyDescent="0.2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spans="1:26" ht="12.75" customHeight="1" x14ac:dyDescent="0.2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spans="1:26" ht="12.75" customHeight="1" x14ac:dyDescent="0.2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spans="1:26" ht="12.75" customHeight="1" x14ac:dyDescent="0.2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spans="1:26" ht="12.75" customHeight="1" x14ac:dyDescent="0.2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spans="1:26" ht="12.75" customHeight="1" x14ac:dyDescent="0.2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3" spans="1:26" ht="12.75" customHeight="1" x14ac:dyDescent="0.2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ht="12.75" customHeight="1" x14ac:dyDescent="0.2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spans="1:26" ht="12.75" customHeight="1" x14ac:dyDescent="0.2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</row>
    <row r="96" spans="1:26" ht="12.75" customHeight="1" x14ac:dyDescent="0.2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</row>
    <row r="97" spans="1:26" ht="12.75" customHeight="1" x14ac:dyDescent="0.2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spans="1:26" ht="12.75" customHeight="1" x14ac:dyDescent="0.2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spans="1:26" ht="12.75" customHeight="1" x14ac:dyDescent="0.2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spans="1:26" ht="12.75" customHeight="1" x14ac:dyDescent="0.2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spans="1:26" ht="12.75" customHeight="1" x14ac:dyDescent="0.2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spans="1:26" ht="12.75" customHeight="1" x14ac:dyDescent="0.2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spans="1:26" ht="12.75" customHeight="1" x14ac:dyDescent="0.2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</row>
    <row r="104" spans="1:26" ht="12.75" customHeight="1" x14ac:dyDescent="0.2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spans="1:26" ht="12.75" customHeight="1" x14ac:dyDescent="0.2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spans="1:26" ht="12.75" customHeight="1" x14ac:dyDescent="0.2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spans="1:26" ht="12.75" customHeight="1" x14ac:dyDescent="0.2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spans="1:26" ht="12.75" customHeight="1" x14ac:dyDescent="0.2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spans="1:26" ht="12.75" customHeight="1" x14ac:dyDescent="0.2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spans="1:26" ht="12.75" customHeight="1" x14ac:dyDescent="0.2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spans="1:26" ht="12.75" customHeight="1" x14ac:dyDescent="0.2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</row>
    <row r="112" spans="1:26" ht="12.75" customHeight="1" x14ac:dyDescent="0.2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spans="1:26" ht="12.75" customHeight="1" x14ac:dyDescent="0.2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spans="1:26" ht="12.75" customHeight="1" x14ac:dyDescent="0.2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spans="1:26" ht="12.75" customHeight="1" x14ac:dyDescent="0.2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spans="1:26" ht="12.75" customHeight="1" x14ac:dyDescent="0.2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spans="1:26" ht="12.75" customHeight="1" x14ac:dyDescent="0.2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spans="1:26" ht="12.75" customHeight="1" x14ac:dyDescent="0.2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spans="1:26" ht="12.75" customHeight="1" x14ac:dyDescent="0.2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</row>
    <row r="120" spans="1:26" ht="12.75" customHeight="1" x14ac:dyDescent="0.2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</row>
    <row r="121" spans="1:26" ht="12.75" customHeight="1" x14ac:dyDescent="0.2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</row>
    <row r="122" spans="1:26" ht="12.75" customHeight="1" x14ac:dyDescent="0.2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</row>
    <row r="123" spans="1:26" ht="12.75" customHeight="1" x14ac:dyDescent="0.2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</row>
    <row r="124" spans="1:26" ht="12.75" customHeight="1" x14ac:dyDescent="0.2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</row>
    <row r="125" spans="1:26" ht="12.75" customHeight="1" x14ac:dyDescent="0.2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</row>
    <row r="126" spans="1:26" ht="12.75" customHeight="1" x14ac:dyDescent="0.2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</row>
    <row r="127" spans="1:26" ht="12.75" customHeight="1" x14ac:dyDescent="0.2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</row>
    <row r="128" spans="1:26" ht="12.75" customHeight="1" x14ac:dyDescent="0.2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</row>
    <row r="129" spans="1:26" ht="12.75" customHeight="1" x14ac:dyDescent="0.2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</row>
    <row r="130" spans="1:26" ht="12.75" customHeight="1" x14ac:dyDescent="0.2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</row>
    <row r="131" spans="1:26" ht="12.75" customHeight="1" x14ac:dyDescent="0.2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</row>
    <row r="132" spans="1:26" ht="12.75" customHeight="1" x14ac:dyDescent="0.2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spans="1:26" ht="12.75" customHeight="1" x14ac:dyDescent="0.2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</row>
    <row r="134" spans="1:26" ht="12.75" customHeight="1" x14ac:dyDescent="0.2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</row>
    <row r="135" spans="1:26" ht="12.75" customHeight="1" x14ac:dyDescent="0.2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</row>
    <row r="136" spans="1:26" ht="12.75" customHeight="1" x14ac:dyDescent="0.2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</row>
    <row r="137" spans="1:26" ht="12.75" customHeight="1" x14ac:dyDescent="0.2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</row>
    <row r="138" spans="1:26" ht="12.75" customHeight="1" x14ac:dyDescent="0.2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</row>
    <row r="139" spans="1:26" ht="12.75" customHeight="1" x14ac:dyDescent="0.2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</row>
    <row r="140" spans="1:26" ht="12.75" customHeight="1" x14ac:dyDescent="0.2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spans="1:26" ht="12.75" customHeight="1" x14ac:dyDescent="0.2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spans="1:26" ht="12.75" customHeight="1" x14ac:dyDescent="0.2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</row>
    <row r="143" spans="1:26" ht="12.75" customHeight="1" x14ac:dyDescent="0.2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</row>
    <row r="144" spans="1:26" ht="12.75" customHeight="1" x14ac:dyDescent="0.2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</row>
    <row r="145" spans="1:26" ht="12.75" customHeight="1" x14ac:dyDescent="0.2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spans="1:26" ht="12.75" customHeight="1" x14ac:dyDescent="0.2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</row>
    <row r="147" spans="1:26" ht="12.75" customHeight="1" x14ac:dyDescent="0.2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</row>
    <row r="148" spans="1:26" ht="12.75" customHeight="1" x14ac:dyDescent="0.2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</row>
    <row r="149" spans="1:26" ht="12.75" customHeight="1" x14ac:dyDescent="0.2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</row>
    <row r="150" spans="1:26" ht="12.75" customHeight="1" x14ac:dyDescent="0.2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</row>
    <row r="151" spans="1:26" ht="12.75" customHeight="1" x14ac:dyDescent="0.2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</row>
    <row r="152" spans="1:26" ht="12.75" customHeight="1" x14ac:dyDescent="0.2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</row>
    <row r="153" spans="1:26" ht="12.75" customHeight="1" x14ac:dyDescent="0.2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</row>
    <row r="154" spans="1:26" ht="12.75" customHeight="1" x14ac:dyDescent="0.2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</row>
    <row r="155" spans="1:26" ht="12.75" customHeight="1" x14ac:dyDescent="0.2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</row>
    <row r="156" spans="1:26" ht="12.75" customHeight="1" x14ac:dyDescent="0.2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</row>
    <row r="157" spans="1:26" ht="12.75" customHeight="1" x14ac:dyDescent="0.2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</row>
    <row r="158" spans="1:26" ht="12.75" customHeight="1" x14ac:dyDescent="0.2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</row>
    <row r="159" spans="1:26" ht="12.75" customHeight="1" x14ac:dyDescent="0.2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</row>
    <row r="160" spans="1:26" ht="12.75" customHeight="1" x14ac:dyDescent="0.2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</row>
    <row r="161" spans="1:26" ht="12.75" customHeight="1" x14ac:dyDescent="0.2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spans="1:26" ht="12.75" customHeight="1" x14ac:dyDescent="0.2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spans="1:26" ht="12.75" customHeight="1" x14ac:dyDescent="0.2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spans="1:26" ht="12.75" customHeight="1" x14ac:dyDescent="0.2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spans="1:26" ht="12.75" customHeight="1" x14ac:dyDescent="0.2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spans="1:26" ht="12.75" customHeight="1" x14ac:dyDescent="0.2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spans="1:26" ht="12.75" customHeight="1" x14ac:dyDescent="0.2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spans="1:26" ht="12.75" customHeight="1" x14ac:dyDescent="0.2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</row>
    <row r="169" spans="1:26" ht="12.75" customHeight="1" x14ac:dyDescent="0.2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</row>
    <row r="170" spans="1:26" ht="12.75" customHeight="1" x14ac:dyDescent="0.2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</row>
    <row r="171" spans="1:26" ht="12.75" customHeight="1" x14ac:dyDescent="0.2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</row>
    <row r="172" spans="1:26" ht="12.75" customHeight="1" x14ac:dyDescent="0.2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</row>
    <row r="173" spans="1:26" ht="12.75" customHeight="1" x14ac:dyDescent="0.2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</row>
    <row r="174" spans="1:26" ht="12.75" customHeight="1" x14ac:dyDescent="0.2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</row>
    <row r="175" spans="1:26" ht="12.75" customHeight="1" x14ac:dyDescent="0.2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</row>
    <row r="176" spans="1:26" ht="12.75" customHeight="1" x14ac:dyDescent="0.2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</row>
    <row r="177" spans="1:26" ht="12.75" customHeight="1" x14ac:dyDescent="0.2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</row>
    <row r="178" spans="1:26" ht="12.75" customHeight="1" x14ac:dyDescent="0.2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</row>
    <row r="179" spans="1:26" ht="12.75" customHeight="1" x14ac:dyDescent="0.2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</row>
    <row r="180" spans="1:26" ht="12.75" customHeight="1" x14ac:dyDescent="0.2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</row>
    <row r="181" spans="1:26" ht="12.75" customHeight="1" x14ac:dyDescent="0.2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</row>
    <row r="182" spans="1:26" ht="12.75" customHeight="1" x14ac:dyDescent="0.2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</row>
    <row r="183" spans="1:26" ht="12.75" customHeight="1" x14ac:dyDescent="0.2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</row>
    <row r="184" spans="1:26" ht="12.75" customHeight="1" x14ac:dyDescent="0.2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</row>
    <row r="185" spans="1:26" ht="12.75" customHeight="1" x14ac:dyDescent="0.2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</row>
    <row r="186" spans="1:26" ht="12.75" customHeight="1" x14ac:dyDescent="0.2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spans="1:26" ht="12.75" customHeight="1" x14ac:dyDescent="0.2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spans="1:26" ht="12.75" customHeight="1" x14ac:dyDescent="0.2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</row>
    <row r="189" spans="1:26" ht="12.75" customHeight="1" x14ac:dyDescent="0.2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</row>
    <row r="190" spans="1:26" ht="12.75" customHeight="1" x14ac:dyDescent="0.2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</row>
    <row r="191" spans="1:26" ht="12.75" customHeight="1" x14ac:dyDescent="0.2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</row>
    <row r="192" spans="1:26" ht="12.75" customHeight="1" x14ac:dyDescent="0.2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</row>
    <row r="193" spans="1:26" ht="12.75" customHeight="1" x14ac:dyDescent="0.2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spans="1:26" ht="12.75" customHeight="1" x14ac:dyDescent="0.2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spans="1:26" ht="12.75" customHeight="1" x14ac:dyDescent="0.2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spans="1:26" ht="12.75" customHeight="1" x14ac:dyDescent="0.2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spans="1:26" ht="12.75" customHeight="1" x14ac:dyDescent="0.2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spans="1:26" ht="12.75" customHeight="1" x14ac:dyDescent="0.2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spans="1:26" ht="12.75" customHeight="1" x14ac:dyDescent="0.2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  <row r="200" spans="1:26" ht="12.75" customHeight="1" x14ac:dyDescent="0.2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</row>
    <row r="201" spans="1:26" ht="12.75" customHeight="1" x14ac:dyDescent="0.2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</row>
    <row r="202" spans="1:26" ht="12.75" customHeight="1" x14ac:dyDescent="0.2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</row>
    <row r="203" spans="1:26" ht="12.75" customHeight="1" x14ac:dyDescent="0.2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</row>
    <row r="204" spans="1:26" ht="12.75" customHeight="1" x14ac:dyDescent="0.2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</row>
    <row r="205" spans="1:26" ht="12.75" customHeight="1" x14ac:dyDescent="0.2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</row>
    <row r="206" spans="1:26" ht="12.75" customHeight="1" x14ac:dyDescent="0.2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</row>
    <row r="207" spans="1:26" ht="12.75" customHeight="1" x14ac:dyDescent="0.2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</row>
    <row r="208" spans="1:26" ht="12.75" customHeight="1" x14ac:dyDescent="0.2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</row>
    <row r="209" spans="1:26" ht="12.75" customHeight="1" x14ac:dyDescent="0.2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</row>
    <row r="210" spans="1:26" ht="12.75" customHeight="1" x14ac:dyDescent="0.2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</row>
    <row r="211" spans="1:26" ht="12.75" customHeight="1" x14ac:dyDescent="0.2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</row>
    <row r="212" spans="1:26" ht="12.75" customHeight="1" x14ac:dyDescent="0.2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</row>
    <row r="213" spans="1:26" ht="12.75" customHeight="1" x14ac:dyDescent="0.2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</row>
    <row r="214" spans="1:26" ht="12.75" customHeight="1" x14ac:dyDescent="0.2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</row>
    <row r="215" spans="1:26" ht="12.75" customHeight="1" x14ac:dyDescent="0.2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</row>
    <row r="216" spans="1:26" ht="12.75" customHeight="1" x14ac:dyDescent="0.2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</row>
    <row r="217" spans="1:26" ht="12.75" customHeight="1" x14ac:dyDescent="0.2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</row>
    <row r="218" spans="1:26" ht="12.75" customHeight="1" x14ac:dyDescent="0.2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</row>
    <row r="219" spans="1:26" ht="12.75" customHeight="1" x14ac:dyDescent="0.2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</row>
    <row r="220" spans="1:26" ht="12.75" customHeight="1" x14ac:dyDescent="0.2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</row>
    <row r="221" spans="1:26" ht="12.75" customHeight="1" x14ac:dyDescent="0.2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</row>
    <row r="222" spans="1:26" ht="12.75" customHeight="1" x14ac:dyDescent="0.2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</row>
    <row r="223" spans="1:26" ht="12.75" customHeight="1" x14ac:dyDescent="0.2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</row>
    <row r="224" spans="1:26" ht="12.75" customHeight="1" x14ac:dyDescent="0.2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</row>
    <row r="225" spans="1:26" ht="12.75" customHeight="1" x14ac:dyDescent="0.2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</row>
    <row r="226" spans="1:26" ht="12.75" customHeight="1" x14ac:dyDescent="0.2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</row>
    <row r="227" spans="1:26" ht="12.75" customHeight="1" x14ac:dyDescent="0.2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</row>
    <row r="228" spans="1:26" ht="12.75" customHeight="1" x14ac:dyDescent="0.2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</row>
    <row r="229" spans="1:26" ht="12.75" customHeight="1" x14ac:dyDescent="0.2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</row>
    <row r="230" spans="1:26" ht="12.75" customHeight="1" x14ac:dyDescent="0.2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</row>
    <row r="231" spans="1:26" ht="12.75" customHeight="1" x14ac:dyDescent="0.2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</row>
    <row r="232" spans="1:26" ht="12.75" customHeight="1" x14ac:dyDescent="0.2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</row>
    <row r="233" spans="1:26" ht="12.75" customHeight="1" x14ac:dyDescent="0.2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</row>
    <row r="234" spans="1:26" ht="12.75" customHeight="1" x14ac:dyDescent="0.2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</row>
    <row r="235" spans="1:26" ht="12.75" customHeight="1" x14ac:dyDescent="0.2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</row>
    <row r="236" spans="1:26" ht="12.75" customHeight="1" x14ac:dyDescent="0.2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</row>
    <row r="237" spans="1:26" ht="12.75" customHeight="1" x14ac:dyDescent="0.2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</row>
    <row r="238" spans="1:26" ht="12.75" customHeight="1" x14ac:dyDescent="0.2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</row>
    <row r="239" spans="1:26" ht="12.75" customHeight="1" x14ac:dyDescent="0.2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</row>
    <row r="240" spans="1:26" ht="12.75" customHeight="1" x14ac:dyDescent="0.2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</row>
    <row r="241" spans="1:26" ht="12.75" customHeight="1" x14ac:dyDescent="0.2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</row>
    <row r="242" spans="1:26" ht="12.75" customHeight="1" x14ac:dyDescent="0.2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</row>
    <row r="243" spans="1:26" ht="12.75" customHeight="1" x14ac:dyDescent="0.2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</row>
    <row r="244" spans="1:26" ht="12.75" customHeight="1" x14ac:dyDescent="0.2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</row>
    <row r="245" spans="1:26" ht="12.75" customHeight="1" x14ac:dyDescent="0.2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</row>
    <row r="246" spans="1:26" ht="12.75" customHeight="1" x14ac:dyDescent="0.2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</row>
    <row r="247" spans="1:26" ht="12.75" customHeight="1" x14ac:dyDescent="0.2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</row>
    <row r="248" spans="1:26" ht="12.75" customHeight="1" x14ac:dyDescent="0.2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</row>
    <row r="249" spans="1:26" ht="12.75" customHeight="1" x14ac:dyDescent="0.2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</row>
    <row r="250" spans="1:26" ht="12.75" customHeight="1" x14ac:dyDescent="0.2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</row>
    <row r="251" spans="1:26" ht="12.75" customHeight="1" x14ac:dyDescent="0.2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</row>
    <row r="252" spans="1:26" ht="12.75" customHeight="1" x14ac:dyDescent="0.2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</row>
    <row r="253" spans="1:26" ht="12.75" customHeight="1" x14ac:dyDescent="0.2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</row>
    <row r="254" spans="1:26" ht="12.75" customHeight="1" x14ac:dyDescent="0.2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</row>
    <row r="255" spans="1:26" ht="12.75" customHeight="1" x14ac:dyDescent="0.2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</row>
    <row r="256" spans="1:26" ht="12.75" customHeight="1" x14ac:dyDescent="0.2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</row>
    <row r="257" spans="1:26" ht="12.75" customHeight="1" x14ac:dyDescent="0.2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</row>
    <row r="258" spans="1:26" ht="12.75" customHeight="1" x14ac:dyDescent="0.2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</row>
    <row r="259" spans="1:26" ht="12.75" customHeight="1" x14ac:dyDescent="0.2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</row>
    <row r="260" spans="1:26" ht="12.75" customHeight="1" x14ac:dyDescent="0.2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</row>
    <row r="261" spans="1:26" ht="12.75" customHeight="1" x14ac:dyDescent="0.2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</row>
    <row r="262" spans="1:26" ht="12.75" customHeight="1" x14ac:dyDescent="0.2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</row>
    <row r="263" spans="1:26" ht="12.75" customHeight="1" x14ac:dyDescent="0.2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</row>
    <row r="264" spans="1:26" ht="12.75" customHeight="1" x14ac:dyDescent="0.2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</row>
    <row r="265" spans="1:26" ht="12.75" customHeight="1" x14ac:dyDescent="0.2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</row>
    <row r="266" spans="1:26" ht="12.75" customHeight="1" x14ac:dyDescent="0.2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</row>
    <row r="267" spans="1:26" ht="12.75" customHeight="1" x14ac:dyDescent="0.2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</row>
    <row r="268" spans="1:26" ht="12.75" customHeight="1" x14ac:dyDescent="0.2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</row>
    <row r="269" spans="1:26" ht="12.75" customHeight="1" x14ac:dyDescent="0.2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</row>
    <row r="270" spans="1:26" ht="12.75" customHeight="1" x14ac:dyDescent="0.2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</row>
    <row r="271" spans="1:26" ht="12.75" customHeight="1" x14ac:dyDescent="0.2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</row>
    <row r="272" spans="1:26" ht="12.75" customHeight="1" x14ac:dyDescent="0.2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</row>
    <row r="273" spans="1:26" ht="12.75" customHeight="1" x14ac:dyDescent="0.2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spans="1:26" ht="12.75" customHeight="1" x14ac:dyDescent="0.2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spans="1:26" ht="12.75" customHeight="1" x14ac:dyDescent="0.2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spans="1:26" ht="12.75" customHeight="1" x14ac:dyDescent="0.2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spans="1:26" ht="12.75" customHeight="1" x14ac:dyDescent="0.2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spans="1:26" ht="12.75" customHeight="1" x14ac:dyDescent="0.2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spans="1:26" ht="12.75" customHeight="1" x14ac:dyDescent="0.2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spans="1:26" ht="12.75" customHeight="1" x14ac:dyDescent="0.2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spans="1:26" ht="12.75" customHeight="1" x14ac:dyDescent="0.2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spans="1:26" ht="12.75" customHeight="1" x14ac:dyDescent="0.2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spans="1:26" ht="12.75" customHeight="1" x14ac:dyDescent="0.2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spans="1:26" ht="12.75" customHeight="1" x14ac:dyDescent="0.2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spans="1:26" ht="12.75" customHeight="1" x14ac:dyDescent="0.2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spans="1:26" ht="12.75" customHeight="1" x14ac:dyDescent="0.2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spans="1:26" ht="12.75" customHeight="1" x14ac:dyDescent="0.2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spans="1:26" ht="12.75" customHeight="1" x14ac:dyDescent="0.2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spans="1:26" ht="12.75" customHeight="1" x14ac:dyDescent="0.2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spans="1:26" ht="12.75" customHeight="1" x14ac:dyDescent="0.2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spans="1:26" ht="12.75" customHeight="1" x14ac:dyDescent="0.2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spans="1:26" ht="12.75" customHeight="1" x14ac:dyDescent="0.2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spans="1:26" ht="12.75" customHeight="1" x14ac:dyDescent="0.2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spans="1:26" ht="12.75" customHeight="1" x14ac:dyDescent="0.2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spans="1:26" ht="12.75" customHeight="1" x14ac:dyDescent="0.2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spans="1:26" ht="12.75" customHeight="1" x14ac:dyDescent="0.2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spans="1:26" ht="12.75" customHeight="1" x14ac:dyDescent="0.2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spans="1:26" ht="12.75" customHeight="1" x14ac:dyDescent="0.2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spans="1:26" ht="12.75" customHeight="1" x14ac:dyDescent="0.2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spans="1:26" ht="12.75" customHeight="1" x14ac:dyDescent="0.2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spans="1:26" ht="12.75" customHeight="1" x14ac:dyDescent="0.2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spans="1:26" ht="12.75" customHeight="1" x14ac:dyDescent="0.2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spans="1:26" ht="12.75" customHeight="1" x14ac:dyDescent="0.2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spans="1:26" ht="12.75" customHeight="1" x14ac:dyDescent="0.2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spans="1:26" ht="12.75" customHeight="1" x14ac:dyDescent="0.2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spans="1:26" ht="12.75" customHeight="1" x14ac:dyDescent="0.2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spans="1:26" ht="12.75" customHeight="1" x14ac:dyDescent="0.2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spans="1:26" ht="12.75" customHeight="1" x14ac:dyDescent="0.2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spans="1:26" ht="12.75" customHeight="1" x14ac:dyDescent="0.2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spans="1:26" ht="12.75" customHeight="1" x14ac:dyDescent="0.2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spans="1:26" ht="12.75" customHeight="1" x14ac:dyDescent="0.2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spans="1:26" ht="12.75" customHeight="1" x14ac:dyDescent="0.2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spans="1:26" ht="12.75" customHeight="1" x14ac:dyDescent="0.2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spans="1:26" ht="12.75" customHeight="1" x14ac:dyDescent="0.2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spans="1:26" ht="12.75" customHeight="1" x14ac:dyDescent="0.2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spans="1:26" ht="12.75" customHeight="1" x14ac:dyDescent="0.2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spans="1:26" ht="12.75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spans="1:26" ht="12.75" customHeight="1" x14ac:dyDescent="0.2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spans="1:26" ht="12.75" customHeight="1" x14ac:dyDescent="0.2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spans="1:26" ht="12.75" customHeight="1" x14ac:dyDescent="0.2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spans="1:26" ht="12.75" customHeight="1" x14ac:dyDescent="0.2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spans="1:26" ht="12.75" customHeight="1" x14ac:dyDescent="0.2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spans="1:26" ht="12.75" customHeight="1" x14ac:dyDescent="0.2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spans="1:26" ht="12.75" customHeight="1" x14ac:dyDescent="0.2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spans="1:26" ht="12.75" customHeight="1" x14ac:dyDescent="0.2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spans="1:26" ht="12.75" customHeight="1" x14ac:dyDescent="0.2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spans="1:26" ht="12.75" customHeight="1" x14ac:dyDescent="0.2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spans="1:26" ht="12.75" customHeight="1" x14ac:dyDescent="0.2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spans="1:26" ht="12.75" customHeight="1" x14ac:dyDescent="0.2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spans="1:26" ht="12.75" customHeight="1" x14ac:dyDescent="0.2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spans="1:26" ht="12.75" customHeight="1" x14ac:dyDescent="0.2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spans="1:26" ht="12.75" customHeight="1" x14ac:dyDescent="0.2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spans="1:26" ht="12.75" customHeight="1" x14ac:dyDescent="0.2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spans="1:26" ht="12.75" customHeight="1" x14ac:dyDescent="0.2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spans="1:26" ht="12.75" customHeight="1" x14ac:dyDescent="0.2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spans="1:26" ht="12.75" customHeight="1" x14ac:dyDescent="0.2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spans="1:26" ht="12.75" customHeight="1" x14ac:dyDescent="0.2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spans="1:26" ht="12.75" customHeight="1" x14ac:dyDescent="0.2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spans="1:26" ht="12.75" customHeight="1" x14ac:dyDescent="0.2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spans="1:26" ht="12.75" customHeight="1" x14ac:dyDescent="0.2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spans="1:26" ht="12.75" customHeight="1" x14ac:dyDescent="0.2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spans="1:26" ht="12.75" customHeight="1" x14ac:dyDescent="0.2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spans="1:26" ht="12.75" customHeight="1" x14ac:dyDescent="0.2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spans="1:26" ht="12.75" customHeight="1" x14ac:dyDescent="0.2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spans="1:26" ht="12.75" customHeight="1" x14ac:dyDescent="0.2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spans="1:26" ht="12.75" customHeight="1" x14ac:dyDescent="0.2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spans="1:26" ht="12.75" customHeight="1" x14ac:dyDescent="0.2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spans="1:26" ht="12.75" customHeight="1" x14ac:dyDescent="0.2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spans="1:26" ht="12.75" customHeight="1" x14ac:dyDescent="0.2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spans="1:26" ht="12.75" customHeight="1" x14ac:dyDescent="0.2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spans="1:26" ht="12.75" customHeight="1" x14ac:dyDescent="0.2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spans="1:26" ht="12.75" customHeight="1" x14ac:dyDescent="0.2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spans="1:26" ht="12.75" customHeight="1" x14ac:dyDescent="0.2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spans="1:26" ht="12.75" customHeight="1" x14ac:dyDescent="0.2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spans="1:26" ht="12.75" customHeight="1" x14ac:dyDescent="0.2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spans="1:26" ht="12.75" customHeight="1" x14ac:dyDescent="0.2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spans="1:26" ht="12.75" customHeight="1" x14ac:dyDescent="0.2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spans="1:26" ht="12.75" customHeight="1" x14ac:dyDescent="0.2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spans="1:26" ht="12.75" customHeight="1" x14ac:dyDescent="0.2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spans="1:26" ht="12.75" customHeight="1" x14ac:dyDescent="0.2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spans="1:26" ht="12.75" customHeight="1" x14ac:dyDescent="0.2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spans="1:26" ht="12.75" customHeight="1" x14ac:dyDescent="0.2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spans="1:26" ht="12.75" customHeight="1" x14ac:dyDescent="0.2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spans="1:26" ht="12.75" customHeight="1" x14ac:dyDescent="0.2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spans="1:26" ht="12.75" customHeight="1" x14ac:dyDescent="0.2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spans="1:26" ht="12.75" customHeight="1" x14ac:dyDescent="0.2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spans="1:26" ht="12.75" customHeight="1" x14ac:dyDescent="0.2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spans="1:26" ht="12.75" customHeight="1" x14ac:dyDescent="0.2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spans="1:26" ht="12.75" customHeight="1" x14ac:dyDescent="0.2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spans="1:26" ht="12.75" customHeight="1" x14ac:dyDescent="0.2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spans="1:26" ht="12.75" customHeight="1" x14ac:dyDescent="0.2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spans="1:26" ht="12.75" customHeight="1" x14ac:dyDescent="0.2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spans="1:26" ht="12.75" customHeight="1" x14ac:dyDescent="0.2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spans="1:26" ht="12.75" customHeight="1" x14ac:dyDescent="0.2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spans="1:26" ht="12.75" customHeight="1" x14ac:dyDescent="0.2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spans="1:26" ht="12.75" customHeight="1" x14ac:dyDescent="0.2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spans="1:26" ht="12.75" customHeight="1" x14ac:dyDescent="0.2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spans="1:26" ht="12.75" customHeight="1" x14ac:dyDescent="0.2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spans="1:26" ht="12.75" customHeight="1" x14ac:dyDescent="0.2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spans="1:26" ht="12.75" customHeight="1" x14ac:dyDescent="0.2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spans="1:26" ht="12.75" customHeight="1" x14ac:dyDescent="0.2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spans="1:26" ht="12.75" customHeight="1" x14ac:dyDescent="0.2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spans="1:26" ht="12.75" customHeight="1" x14ac:dyDescent="0.2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spans="1:26" ht="12.75" customHeight="1" x14ac:dyDescent="0.2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spans="1:26" ht="12.75" customHeight="1" x14ac:dyDescent="0.2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spans="1:26" ht="12.75" customHeight="1" x14ac:dyDescent="0.2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spans="1:26" ht="12.75" customHeight="1" x14ac:dyDescent="0.2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spans="1:26" ht="12.75" customHeight="1" x14ac:dyDescent="0.2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spans="1:26" ht="12.75" customHeight="1" x14ac:dyDescent="0.2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spans="1:26" ht="12.75" customHeight="1" x14ac:dyDescent="0.2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spans="1:26" ht="12.75" customHeight="1" x14ac:dyDescent="0.2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spans="1:26" ht="12.75" customHeight="1" x14ac:dyDescent="0.2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spans="1:26" ht="12.75" customHeight="1" x14ac:dyDescent="0.2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spans="1:26" ht="12.75" customHeight="1" x14ac:dyDescent="0.2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spans="1:26" ht="12.75" customHeight="1" x14ac:dyDescent="0.2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spans="1:26" ht="12.75" customHeight="1" x14ac:dyDescent="0.2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spans="1:26" ht="12.75" customHeight="1" x14ac:dyDescent="0.2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spans="1:26" ht="12.75" customHeight="1" x14ac:dyDescent="0.2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spans="1:26" ht="12.75" customHeight="1" x14ac:dyDescent="0.2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spans="1:26" ht="12.75" customHeight="1" x14ac:dyDescent="0.2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spans="1:26" ht="12.75" customHeight="1" x14ac:dyDescent="0.2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spans="1:26" ht="12.75" customHeight="1" x14ac:dyDescent="0.2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spans="1:26" ht="12.75" customHeight="1" x14ac:dyDescent="0.2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spans="1:26" ht="12.75" customHeight="1" x14ac:dyDescent="0.2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spans="1:26" ht="12.75" customHeight="1" x14ac:dyDescent="0.2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spans="1:26" ht="12.75" customHeight="1" x14ac:dyDescent="0.2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spans="1:26" ht="12.75" customHeight="1" x14ac:dyDescent="0.2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spans="1:26" ht="12.75" customHeight="1" x14ac:dyDescent="0.2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spans="1:26" ht="12.75" customHeight="1" x14ac:dyDescent="0.2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spans="1:26" ht="12.75" customHeight="1" x14ac:dyDescent="0.2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spans="1:26" ht="12.75" customHeight="1" x14ac:dyDescent="0.2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spans="1:26" ht="12.75" customHeight="1" x14ac:dyDescent="0.2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spans="1:26" ht="12.75" customHeight="1" x14ac:dyDescent="0.2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spans="1:26" ht="12.75" customHeight="1" x14ac:dyDescent="0.2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spans="1:26" ht="12.75" customHeight="1" x14ac:dyDescent="0.2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spans="1:26" ht="12.75" customHeight="1" x14ac:dyDescent="0.2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spans="1:26" ht="12.75" customHeight="1" x14ac:dyDescent="0.2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spans="1:26" ht="12.75" customHeight="1" x14ac:dyDescent="0.2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spans="1:26" ht="12.75" customHeight="1" x14ac:dyDescent="0.2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spans="1:26" ht="12.75" customHeight="1" x14ac:dyDescent="0.2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spans="1:26" ht="12.75" customHeight="1" x14ac:dyDescent="0.2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spans="1:26" ht="12.75" customHeight="1" x14ac:dyDescent="0.2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spans="1:26" ht="12.75" customHeight="1" x14ac:dyDescent="0.2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spans="1:26" ht="12.75" customHeight="1" x14ac:dyDescent="0.2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spans="1:26" ht="12.75" customHeight="1" x14ac:dyDescent="0.2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spans="1:26" ht="12.75" customHeight="1" x14ac:dyDescent="0.2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spans="1:26" ht="12.75" customHeight="1" x14ac:dyDescent="0.2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spans="1:26" ht="12.75" customHeight="1" x14ac:dyDescent="0.2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spans="1:26" ht="12.75" customHeight="1" x14ac:dyDescent="0.2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spans="1:26" ht="12.75" customHeight="1" x14ac:dyDescent="0.2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spans="1:26" ht="12.75" customHeight="1" x14ac:dyDescent="0.2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spans="1:26" ht="12.75" customHeight="1" x14ac:dyDescent="0.2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spans="1:26" ht="12.75" customHeight="1" x14ac:dyDescent="0.2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spans="1:26" ht="12.75" customHeight="1" x14ac:dyDescent="0.2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spans="1:26" ht="12.75" customHeight="1" x14ac:dyDescent="0.2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spans="1:26" ht="12.75" customHeight="1" x14ac:dyDescent="0.2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spans="1:26" ht="12.75" customHeight="1" x14ac:dyDescent="0.2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spans="1:26" ht="12.75" customHeight="1" x14ac:dyDescent="0.2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spans="1:26" ht="12.75" customHeight="1" x14ac:dyDescent="0.2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spans="1:26" ht="12.75" customHeight="1" x14ac:dyDescent="0.2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spans="1:26" ht="12.75" customHeight="1" x14ac:dyDescent="0.2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spans="1:26" ht="12.75" customHeight="1" x14ac:dyDescent="0.2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spans="1:26" ht="12.75" customHeight="1" x14ac:dyDescent="0.2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spans="1:26" ht="12.75" customHeight="1" x14ac:dyDescent="0.2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spans="1:26" ht="12.75" customHeight="1" x14ac:dyDescent="0.2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spans="1:26" ht="12.75" customHeight="1" x14ac:dyDescent="0.2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spans="1:26" ht="12.75" customHeight="1" x14ac:dyDescent="0.2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spans="1:26" ht="12.75" customHeight="1" x14ac:dyDescent="0.2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spans="1:26" ht="12.75" customHeight="1" x14ac:dyDescent="0.2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spans="1:26" ht="12.75" customHeight="1" x14ac:dyDescent="0.2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spans="1:26" ht="12.75" customHeight="1" x14ac:dyDescent="0.2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spans="1:26" ht="12.75" customHeight="1" x14ac:dyDescent="0.2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spans="1:26" ht="12.75" customHeight="1" x14ac:dyDescent="0.2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spans="1:26" ht="12.75" customHeight="1" x14ac:dyDescent="0.2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spans="1:26" ht="12.75" customHeight="1" x14ac:dyDescent="0.2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spans="1:26" ht="12.75" customHeight="1" x14ac:dyDescent="0.2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spans="1:26" ht="12.75" customHeight="1" x14ac:dyDescent="0.2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spans="1:26" ht="12.75" customHeight="1" x14ac:dyDescent="0.2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spans="1:26" ht="12.75" customHeight="1" x14ac:dyDescent="0.2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spans="1:26" ht="12.75" customHeight="1" x14ac:dyDescent="0.2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spans="1:26" ht="12.75" customHeight="1" x14ac:dyDescent="0.2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spans="1:26" ht="12.75" customHeight="1" x14ac:dyDescent="0.2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spans="1:26" ht="12.75" customHeight="1" x14ac:dyDescent="0.2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spans="1:26" ht="12.75" customHeight="1" x14ac:dyDescent="0.2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spans="1:26" ht="12.75" customHeight="1" x14ac:dyDescent="0.2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spans="1:26" ht="12.75" customHeight="1" x14ac:dyDescent="0.2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spans="1:26" ht="12.75" customHeight="1" x14ac:dyDescent="0.2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spans="1:26" ht="12.75" customHeight="1" x14ac:dyDescent="0.2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spans="1:26" ht="12.75" customHeight="1" x14ac:dyDescent="0.2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spans="1:26" ht="12.75" customHeight="1" x14ac:dyDescent="0.2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spans="1:26" ht="12.75" customHeight="1" x14ac:dyDescent="0.2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spans="1:26" ht="12.75" customHeight="1" x14ac:dyDescent="0.2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spans="1:26" ht="12.75" customHeight="1" x14ac:dyDescent="0.2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spans="1:26" ht="12.75" customHeight="1" x14ac:dyDescent="0.2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spans="1:26" ht="12.75" customHeight="1" x14ac:dyDescent="0.2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spans="1:26" ht="12.75" customHeight="1" x14ac:dyDescent="0.2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spans="1:26" ht="12.75" customHeight="1" x14ac:dyDescent="0.2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spans="1:26" ht="12.75" customHeight="1" x14ac:dyDescent="0.2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spans="1:26" ht="12.75" customHeight="1" x14ac:dyDescent="0.2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spans="1:26" ht="12.75" customHeight="1" x14ac:dyDescent="0.2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spans="1:26" ht="12.75" customHeight="1" x14ac:dyDescent="0.2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spans="1:26" ht="12.75" customHeight="1" x14ac:dyDescent="0.2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spans="1:26" ht="12.75" customHeight="1" x14ac:dyDescent="0.2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spans="1:26" ht="12.75" customHeight="1" x14ac:dyDescent="0.2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spans="1:26" ht="12.75" customHeight="1" x14ac:dyDescent="0.2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spans="1:26" ht="12.75" customHeight="1" x14ac:dyDescent="0.2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spans="1:26" ht="12.75" customHeight="1" x14ac:dyDescent="0.2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spans="1:26" ht="12.75" customHeight="1" x14ac:dyDescent="0.2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spans="1:26" ht="12.75" customHeight="1" x14ac:dyDescent="0.2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spans="1:26" ht="12.75" customHeight="1" x14ac:dyDescent="0.2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spans="1:26" ht="12.75" customHeight="1" x14ac:dyDescent="0.2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spans="1:26" ht="12.75" customHeight="1" x14ac:dyDescent="0.2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spans="1:26" ht="12.75" customHeight="1" x14ac:dyDescent="0.2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spans="1:26" ht="12.75" customHeight="1" x14ac:dyDescent="0.2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spans="1:26" ht="12.75" customHeight="1" x14ac:dyDescent="0.2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spans="1:26" ht="12.75" customHeight="1" x14ac:dyDescent="0.2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spans="1:26" ht="12.75" customHeight="1" x14ac:dyDescent="0.2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spans="1:26" ht="12.75" customHeight="1" x14ac:dyDescent="0.2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spans="1:26" ht="12.75" customHeight="1" x14ac:dyDescent="0.2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spans="1:26" ht="12.75" customHeight="1" x14ac:dyDescent="0.2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spans="1:26" ht="12.75" customHeight="1" x14ac:dyDescent="0.2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spans="1:26" ht="12.75" customHeight="1" x14ac:dyDescent="0.2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spans="1:26" ht="12.75" customHeight="1" x14ac:dyDescent="0.2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spans="1:26" ht="12.75" customHeight="1" x14ac:dyDescent="0.2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spans="1:26" ht="12.75" customHeight="1" x14ac:dyDescent="0.2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spans="1:26" ht="12.75" customHeight="1" x14ac:dyDescent="0.2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spans="1:26" ht="12.75" customHeight="1" x14ac:dyDescent="0.2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spans="1:26" ht="12.75" customHeight="1" x14ac:dyDescent="0.2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spans="1:26" ht="12.75" customHeight="1" x14ac:dyDescent="0.2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spans="1:26" ht="12.75" customHeight="1" x14ac:dyDescent="0.2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spans="1:26" ht="12.75" customHeight="1" x14ac:dyDescent="0.2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spans="1:26" ht="12.75" customHeight="1" x14ac:dyDescent="0.2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spans="1:26" ht="12.75" customHeight="1" x14ac:dyDescent="0.2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spans="1:26" ht="12.75" customHeight="1" x14ac:dyDescent="0.2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spans="1:26" ht="12.75" customHeight="1" x14ac:dyDescent="0.2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spans="1:26" ht="12.75" customHeight="1" x14ac:dyDescent="0.2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spans="1:26" ht="12.75" customHeight="1" x14ac:dyDescent="0.2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spans="1:26" ht="12.75" customHeight="1" x14ac:dyDescent="0.2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spans="1:26" ht="12.75" customHeight="1" x14ac:dyDescent="0.2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spans="1:26" ht="12.75" customHeight="1" x14ac:dyDescent="0.2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spans="1:26" ht="12.75" customHeight="1" x14ac:dyDescent="0.2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spans="1:26" ht="12.75" customHeight="1" x14ac:dyDescent="0.2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spans="1:26" ht="12.75" customHeight="1" x14ac:dyDescent="0.2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spans="1:26" ht="12.75" customHeight="1" x14ac:dyDescent="0.2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spans="1:26" ht="12.75" customHeight="1" x14ac:dyDescent="0.2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spans="1:26" ht="12.75" customHeight="1" x14ac:dyDescent="0.2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spans="1:26" ht="12.75" customHeight="1" x14ac:dyDescent="0.2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spans="1:26" ht="12.75" customHeight="1" x14ac:dyDescent="0.2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spans="1:26" ht="12.75" customHeight="1" x14ac:dyDescent="0.2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spans="1:26" ht="12.75" customHeight="1" x14ac:dyDescent="0.2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spans="1:26" ht="12.75" customHeight="1" x14ac:dyDescent="0.2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spans="1:26" ht="12.75" customHeight="1" x14ac:dyDescent="0.2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spans="1:26" ht="12.75" customHeight="1" x14ac:dyDescent="0.2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spans="1:26" ht="12.75" customHeight="1" x14ac:dyDescent="0.2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spans="1:26" ht="12.75" customHeight="1" x14ac:dyDescent="0.2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spans="1:26" ht="12.75" customHeight="1" x14ac:dyDescent="0.2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spans="1:26" ht="12.75" customHeight="1" x14ac:dyDescent="0.2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spans="1:26" ht="12.75" customHeight="1" x14ac:dyDescent="0.2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spans="1:26" ht="12.75" customHeight="1" x14ac:dyDescent="0.2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spans="1:26" ht="12.75" customHeight="1" x14ac:dyDescent="0.2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spans="1:26" ht="12.75" customHeight="1" x14ac:dyDescent="0.2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spans="1:26" ht="12.75" customHeight="1" x14ac:dyDescent="0.2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spans="1:26" ht="12.75" customHeight="1" x14ac:dyDescent="0.2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spans="1:26" ht="12.75" customHeight="1" x14ac:dyDescent="0.2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spans="1:26" ht="12.75" customHeight="1" x14ac:dyDescent="0.2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spans="1:26" ht="12.75" customHeight="1" x14ac:dyDescent="0.2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spans="1:26" ht="12.75" customHeight="1" x14ac:dyDescent="0.2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spans="1:26" ht="12.75" customHeight="1" x14ac:dyDescent="0.2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spans="1:26" ht="12.75" customHeight="1" x14ac:dyDescent="0.2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spans="1:26" ht="12.75" customHeight="1" x14ac:dyDescent="0.2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spans="1:26" ht="12.75" customHeight="1" x14ac:dyDescent="0.2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spans="1:26" ht="12.75" customHeight="1" x14ac:dyDescent="0.2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spans="1:26" ht="12.75" customHeight="1" x14ac:dyDescent="0.2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spans="1:26" ht="12.75" customHeight="1" x14ac:dyDescent="0.2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spans="1:26" ht="12.75" customHeight="1" x14ac:dyDescent="0.2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spans="1:26" ht="12.75" customHeight="1" x14ac:dyDescent="0.2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spans="1:26" ht="12.75" customHeight="1" x14ac:dyDescent="0.2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spans="1:26" ht="12.75" customHeight="1" x14ac:dyDescent="0.2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spans="1:26" ht="12.75" customHeight="1" x14ac:dyDescent="0.2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spans="1:26" ht="12.75" customHeight="1" x14ac:dyDescent="0.2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spans="1:26" ht="12.75" customHeight="1" x14ac:dyDescent="0.2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spans="1:26" ht="12.75" customHeight="1" x14ac:dyDescent="0.2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spans="1:26" ht="12.75" customHeight="1" x14ac:dyDescent="0.2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spans="1:26" ht="12.75" customHeight="1" x14ac:dyDescent="0.2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spans="1:26" ht="12.75" customHeight="1" x14ac:dyDescent="0.2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spans="1:26" ht="12.75" customHeight="1" x14ac:dyDescent="0.2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spans="1:26" ht="12.75" customHeight="1" x14ac:dyDescent="0.2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spans="1:26" ht="12.75" customHeight="1" x14ac:dyDescent="0.2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spans="1:26" ht="12.75" customHeight="1" x14ac:dyDescent="0.2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spans="1:26" ht="12.75" customHeight="1" x14ac:dyDescent="0.2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spans="1:26" ht="12.75" customHeight="1" x14ac:dyDescent="0.2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spans="1:26" ht="12.75" customHeight="1" x14ac:dyDescent="0.2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spans="1:26" ht="12.75" customHeight="1" x14ac:dyDescent="0.2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spans="1:26" ht="12.75" customHeight="1" x14ac:dyDescent="0.2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spans="1:26" ht="12.75" customHeight="1" x14ac:dyDescent="0.2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spans="1:26" ht="12.75" customHeight="1" x14ac:dyDescent="0.2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spans="1:26" ht="12.75" customHeight="1" x14ac:dyDescent="0.2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spans="1:26" ht="12.75" customHeight="1" x14ac:dyDescent="0.2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spans="1:26" ht="12.75" customHeight="1" x14ac:dyDescent="0.2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spans="1:26" ht="12.75" customHeight="1" x14ac:dyDescent="0.2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spans="1:26" ht="12.75" customHeight="1" x14ac:dyDescent="0.2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spans="1:26" ht="12.75" customHeight="1" x14ac:dyDescent="0.2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spans="1:26" ht="12.75" customHeight="1" x14ac:dyDescent="0.2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spans="1:26" ht="12.75" customHeight="1" x14ac:dyDescent="0.2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spans="1:26" ht="12.75" customHeight="1" x14ac:dyDescent="0.2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spans="1:26" ht="12.75" customHeight="1" x14ac:dyDescent="0.2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spans="1:26" ht="12.75" customHeight="1" x14ac:dyDescent="0.2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spans="1:26" ht="12.75" customHeight="1" x14ac:dyDescent="0.2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spans="1:26" ht="12.75" customHeight="1" x14ac:dyDescent="0.2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spans="1:26" ht="12.75" customHeight="1" x14ac:dyDescent="0.2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spans="1:26" ht="12.75" customHeight="1" x14ac:dyDescent="0.2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spans="1:26" ht="12.75" customHeight="1" x14ac:dyDescent="0.2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spans="1:26" ht="12.75" customHeight="1" x14ac:dyDescent="0.2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spans="1:26" ht="12.75" customHeight="1" x14ac:dyDescent="0.2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spans="1:26" ht="12.75" customHeight="1" x14ac:dyDescent="0.2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spans="1:26" ht="12.75" customHeight="1" x14ac:dyDescent="0.2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spans="1:26" ht="12.75" customHeight="1" x14ac:dyDescent="0.2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spans="1:26" ht="12.75" customHeight="1" x14ac:dyDescent="0.2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spans="1:26" ht="12.75" customHeight="1" x14ac:dyDescent="0.2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spans="1:26" ht="12.75" customHeight="1" x14ac:dyDescent="0.2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spans="1:26" ht="12.75" customHeight="1" x14ac:dyDescent="0.2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spans="1:26" ht="12.75" customHeight="1" x14ac:dyDescent="0.2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spans="1:26" ht="12.75" customHeight="1" x14ac:dyDescent="0.2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spans="1:26" ht="12.75" customHeight="1" x14ac:dyDescent="0.2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spans="1:26" ht="12.75" customHeight="1" x14ac:dyDescent="0.2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spans="1:26" ht="12.75" customHeight="1" x14ac:dyDescent="0.2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spans="1:26" ht="12.75" customHeight="1" x14ac:dyDescent="0.2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spans="1:26" ht="12.75" customHeight="1" x14ac:dyDescent="0.2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spans="1:26" ht="12.75" customHeight="1" x14ac:dyDescent="0.2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spans="1:26" ht="12.75" customHeight="1" x14ac:dyDescent="0.2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spans="1:26" ht="12.75" customHeight="1" x14ac:dyDescent="0.2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spans="1:26" ht="12.75" customHeight="1" x14ac:dyDescent="0.2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spans="1:26" ht="12.75" customHeight="1" x14ac:dyDescent="0.2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spans="1:26" ht="12.75" customHeight="1" x14ac:dyDescent="0.2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spans="1:26" ht="12.75" customHeight="1" x14ac:dyDescent="0.2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spans="1:26" ht="12.75" customHeight="1" x14ac:dyDescent="0.2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spans="1:26" ht="12.75" customHeight="1" x14ac:dyDescent="0.2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spans="1:26" ht="12.75" customHeight="1" x14ac:dyDescent="0.2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spans="1:26" ht="12.75" customHeight="1" x14ac:dyDescent="0.2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spans="1:26" ht="12.75" customHeight="1" x14ac:dyDescent="0.2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spans="1:26" ht="12.75" customHeight="1" x14ac:dyDescent="0.2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spans="1:26" ht="12.75" customHeight="1" x14ac:dyDescent="0.2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spans="1:26" ht="12.75" customHeight="1" x14ac:dyDescent="0.2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spans="1:26" ht="12.75" customHeight="1" x14ac:dyDescent="0.2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spans="1:26" ht="12.75" customHeight="1" x14ac:dyDescent="0.2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spans="1:26" ht="12.75" customHeight="1" x14ac:dyDescent="0.2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spans="1:26" ht="12.75" customHeight="1" x14ac:dyDescent="0.2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spans="1:26" ht="12.75" customHeight="1" x14ac:dyDescent="0.2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spans="1:26" ht="12.75" customHeight="1" x14ac:dyDescent="0.2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spans="1:26" ht="12.75" customHeight="1" x14ac:dyDescent="0.2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spans="1:26" ht="12.75" customHeight="1" x14ac:dyDescent="0.2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spans="1:26" ht="12.75" customHeight="1" x14ac:dyDescent="0.2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spans="1:26" ht="12.75" customHeight="1" x14ac:dyDescent="0.2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spans="1:26" ht="12.75" customHeight="1" x14ac:dyDescent="0.2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spans="1:26" ht="12.75" customHeight="1" x14ac:dyDescent="0.2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spans="1:26" ht="12.75" customHeight="1" x14ac:dyDescent="0.2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spans="1:26" ht="12.75" customHeight="1" x14ac:dyDescent="0.2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spans="1:26" ht="12.75" customHeight="1" x14ac:dyDescent="0.2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spans="1:26" ht="12.75" customHeight="1" x14ac:dyDescent="0.2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spans="1:26" ht="12.75" customHeight="1" x14ac:dyDescent="0.2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spans="1:26" ht="12.75" customHeight="1" x14ac:dyDescent="0.2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spans="1:26" ht="12.75" customHeight="1" x14ac:dyDescent="0.2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spans="1:26" ht="12.75" customHeight="1" x14ac:dyDescent="0.2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spans="1:26" ht="12.75" customHeight="1" x14ac:dyDescent="0.2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spans="1:26" ht="12.75" customHeight="1" x14ac:dyDescent="0.2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spans="1:26" ht="12.75" customHeight="1" x14ac:dyDescent="0.2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spans="1:26" ht="12.75" customHeight="1" x14ac:dyDescent="0.2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spans="1:26" ht="12.75" customHeight="1" x14ac:dyDescent="0.2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spans="1:26" ht="12.75" customHeight="1" x14ac:dyDescent="0.2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spans="1:26" ht="12.75" customHeight="1" x14ac:dyDescent="0.2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spans="1:26" ht="12.75" customHeight="1" x14ac:dyDescent="0.2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spans="1:26" ht="12.75" customHeight="1" x14ac:dyDescent="0.2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spans="1:26" ht="12.75" customHeight="1" x14ac:dyDescent="0.2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spans="1:26" ht="12.75" customHeight="1" x14ac:dyDescent="0.2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spans="1:26" ht="12.75" customHeight="1" x14ac:dyDescent="0.2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spans="1:26" ht="12.75" customHeight="1" x14ac:dyDescent="0.2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spans="1:26" ht="12.75" customHeight="1" x14ac:dyDescent="0.2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spans="1:26" ht="12.75" customHeight="1" x14ac:dyDescent="0.2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spans="1:26" ht="12.75" customHeight="1" x14ac:dyDescent="0.2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spans="1:26" ht="12.75" customHeight="1" x14ac:dyDescent="0.2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spans="1:26" ht="12.75" customHeight="1" x14ac:dyDescent="0.2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spans="1:26" ht="12.75" customHeight="1" x14ac:dyDescent="0.2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spans="1:26" ht="12.75" customHeight="1" x14ac:dyDescent="0.2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spans="1:26" ht="12.75" customHeight="1" x14ac:dyDescent="0.2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spans="1:26" ht="12.75" customHeight="1" x14ac:dyDescent="0.2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spans="1:26" ht="12.75" customHeight="1" x14ac:dyDescent="0.2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spans="1:26" ht="12.75" customHeight="1" x14ac:dyDescent="0.2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spans="1:26" ht="12.75" customHeight="1" x14ac:dyDescent="0.2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spans="1:26" ht="12.75" customHeight="1" x14ac:dyDescent="0.2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spans="1:26" ht="12.75" customHeight="1" x14ac:dyDescent="0.2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spans="1:26" ht="12.75" customHeight="1" x14ac:dyDescent="0.2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spans="1:26" ht="12.75" customHeight="1" x14ac:dyDescent="0.2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spans="1:26" ht="12.75" customHeight="1" x14ac:dyDescent="0.2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spans="1:26" ht="12.75" customHeight="1" x14ac:dyDescent="0.2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spans="1:26" ht="12.75" customHeight="1" x14ac:dyDescent="0.2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spans="1:26" ht="12.75" customHeight="1" x14ac:dyDescent="0.2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spans="1:26" ht="12.75" customHeight="1" x14ac:dyDescent="0.2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spans="1:26" ht="12.75" customHeight="1" x14ac:dyDescent="0.2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spans="1:26" ht="12.75" customHeight="1" x14ac:dyDescent="0.2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spans="1:26" ht="12.75" customHeight="1" x14ac:dyDescent="0.2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spans="1:26" ht="12.75" customHeight="1" x14ac:dyDescent="0.2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spans="1:26" ht="12.75" customHeight="1" x14ac:dyDescent="0.2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spans="1:26" ht="12.75" customHeight="1" x14ac:dyDescent="0.2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spans="1:26" ht="12.75" customHeight="1" x14ac:dyDescent="0.2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spans="1:26" ht="12.75" customHeight="1" x14ac:dyDescent="0.2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spans="1:26" ht="12.75" customHeight="1" x14ac:dyDescent="0.2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spans="1:26" ht="12.75" customHeight="1" x14ac:dyDescent="0.2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spans="1:26" ht="12.75" customHeight="1" x14ac:dyDescent="0.2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spans="1:26" ht="12.75" customHeight="1" x14ac:dyDescent="0.2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spans="1:26" ht="12.75" customHeight="1" x14ac:dyDescent="0.2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spans="1:26" ht="12.75" customHeight="1" x14ac:dyDescent="0.2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spans="1:26" ht="12.75" customHeight="1" x14ac:dyDescent="0.2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spans="1:26" ht="12.75" customHeight="1" x14ac:dyDescent="0.2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spans="1:26" ht="12.75" customHeight="1" x14ac:dyDescent="0.2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spans="1:26" ht="12.75" customHeight="1" x14ac:dyDescent="0.2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spans="1:26" ht="12.75" customHeight="1" x14ac:dyDescent="0.2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spans="1:26" ht="12.75" customHeight="1" x14ac:dyDescent="0.2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spans="1:26" ht="12.75" customHeight="1" x14ac:dyDescent="0.2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spans="1:26" ht="12.75" customHeight="1" x14ac:dyDescent="0.2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spans="1:26" ht="12.75" customHeight="1" x14ac:dyDescent="0.2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spans="1:26" ht="12.75" customHeight="1" x14ac:dyDescent="0.2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spans="1:26" ht="12.75" customHeight="1" x14ac:dyDescent="0.2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spans="1:26" ht="12.75" customHeight="1" x14ac:dyDescent="0.2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spans="1:26" ht="12.75" customHeight="1" x14ac:dyDescent="0.2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spans="1:26" ht="12.75" customHeight="1" x14ac:dyDescent="0.2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spans="1:26" ht="12.75" customHeight="1" x14ac:dyDescent="0.2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spans="1:26" ht="12.75" customHeight="1" x14ac:dyDescent="0.2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spans="1:26" ht="12.75" customHeight="1" x14ac:dyDescent="0.2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spans="1:26" ht="12.75" customHeight="1" x14ac:dyDescent="0.2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spans="1:26" ht="12.75" customHeight="1" x14ac:dyDescent="0.2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spans="1:26" ht="12.75" customHeight="1" x14ac:dyDescent="0.2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spans="1:26" ht="12.75" customHeight="1" x14ac:dyDescent="0.2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spans="1:26" ht="12.75" customHeight="1" x14ac:dyDescent="0.2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spans="1:26" ht="12.75" customHeight="1" x14ac:dyDescent="0.2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spans="1:26" ht="12.75" customHeight="1" x14ac:dyDescent="0.2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spans="1:26" ht="12.75" customHeight="1" x14ac:dyDescent="0.2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spans="1:26" ht="12.75" customHeight="1" x14ac:dyDescent="0.2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spans="1:26" ht="12.75" customHeight="1" x14ac:dyDescent="0.2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spans="1:26" ht="12.75" customHeight="1" x14ac:dyDescent="0.2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spans="1:26" ht="12.75" customHeight="1" x14ac:dyDescent="0.2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spans="1:26" ht="12.75" customHeight="1" x14ac:dyDescent="0.2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spans="1:26" ht="12.75" customHeight="1" x14ac:dyDescent="0.2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spans="1:26" ht="12.75" customHeight="1" x14ac:dyDescent="0.2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spans="1:26" ht="12.75" customHeight="1" x14ac:dyDescent="0.2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spans="1:26" ht="12.75" customHeight="1" x14ac:dyDescent="0.2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spans="1:26" ht="12.75" customHeight="1" x14ac:dyDescent="0.2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spans="1:26" ht="12.75" customHeight="1" x14ac:dyDescent="0.2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spans="1:26" ht="12.75" customHeight="1" x14ac:dyDescent="0.2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spans="1:26" ht="12.75" customHeight="1" x14ac:dyDescent="0.2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spans="1:26" ht="12.75" customHeight="1" x14ac:dyDescent="0.2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spans="1:26" ht="12.75" customHeight="1" x14ac:dyDescent="0.2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spans="1:26" ht="12.75" customHeight="1" x14ac:dyDescent="0.2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spans="1:26" ht="12.75" customHeight="1" x14ac:dyDescent="0.2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spans="1:26" ht="12.75" customHeight="1" x14ac:dyDescent="0.2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spans="1:26" ht="12.75" customHeight="1" x14ac:dyDescent="0.2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spans="1:26" ht="12.75" customHeight="1" x14ac:dyDescent="0.2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spans="1:26" ht="12.75" customHeight="1" x14ac:dyDescent="0.2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spans="1:26" ht="12.75" customHeight="1" x14ac:dyDescent="0.2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spans="1:26" ht="12.75" customHeight="1" x14ac:dyDescent="0.2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spans="1:26" ht="12.75" customHeight="1" x14ac:dyDescent="0.2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spans="1:26" ht="12.75" customHeight="1" x14ac:dyDescent="0.2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spans="1:26" ht="12.75" customHeight="1" x14ac:dyDescent="0.2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spans="1:26" ht="12.75" customHeight="1" x14ac:dyDescent="0.2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spans="1:26" ht="12.75" customHeight="1" x14ac:dyDescent="0.2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spans="1:26" ht="12.75" customHeight="1" x14ac:dyDescent="0.2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spans="1:26" ht="12.75" customHeight="1" x14ac:dyDescent="0.2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spans="1:26" ht="12.75" customHeight="1" x14ac:dyDescent="0.2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spans="1:26" ht="12.75" customHeight="1" x14ac:dyDescent="0.2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spans="1:26" ht="12.75" customHeight="1" x14ac:dyDescent="0.2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spans="1:26" ht="12.75" customHeight="1" x14ac:dyDescent="0.2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spans="1:26" ht="12.75" customHeight="1" x14ac:dyDescent="0.2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spans="1:26" ht="12.75" customHeight="1" x14ac:dyDescent="0.2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spans="1:26" ht="12.75" customHeight="1" x14ac:dyDescent="0.2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spans="1:26" ht="12.75" customHeight="1" x14ac:dyDescent="0.2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spans="1:26" ht="12.75" customHeight="1" x14ac:dyDescent="0.2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spans="1:26" ht="12.75" customHeight="1" x14ac:dyDescent="0.2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spans="1:26" ht="12.75" customHeight="1" x14ac:dyDescent="0.2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spans="1:26" ht="12.75" customHeight="1" x14ac:dyDescent="0.2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spans="1:26" ht="12.75" customHeight="1" x14ac:dyDescent="0.2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spans="1:26" ht="12.75" customHeight="1" x14ac:dyDescent="0.2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spans="1:26" ht="12.75" customHeight="1" x14ac:dyDescent="0.2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spans="1:26" ht="12.75" customHeight="1" x14ac:dyDescent="0.2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spans="1:26" ht="12.75" customHeight="1" x14ac:dyDescent="0.2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spans="1:26" ht="12.75" customHeight="1" x14ac:dyDescent="0.2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spans="1:26" ht="12.75" customHeight="1" x14ac:dyDescent="0.2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spans="1:26" ht="12.75" customHeight="1" x14ac:dyDescent="0.2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spans="1:26" ht="12.75" customHeight="1" x14ac:dyDescent="0.2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spans="1:26" ht="12.75" customHeight="1" x14ac:dyDescent="0.2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spans="1:26" ht="12.75" customHeight="1" x14ac:dyDescent="0.2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spans="1:26" ht="12.75" customHeight="1" x14ac:dyDescent="0.2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spans="1:26" ht="12.75" customHeight="1" x14ac:dyDescent="0.2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spans="1:26" ht="12.75" customHeight="1" x14ac:dyDescent="0.2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spans="1:26" ht="12.75" customHeight="1" x14ac:dyDescent="0.2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spans="1:26" ht="12.75" customHeight="1" x14ac:dyDescent="0.2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spans="1:26" ht="12.75" customHeight="1" x14ac:dyDescent="0.2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spans="1:26" ht="12.75" customHeight="1" x14ac:dyDescent="0.2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spans="1:26" ht="12.75" customHeight="1" x14ac:dyDescent="0.2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spans="1:26" ht="12.75" customHeight="1" x14ac:dyDescent="0.2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spans="1:26" ht="12.75" customHeight="1" x14ac:dyDescent="0.2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spans="1:26" ht="12.75" customHeight="1" x14ac:dyDescent="0.2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spans="1:26" ht="12.75" customHeight="1" x14ac:dyDescent="0.2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spans="1:26" ht="12.75" customHeight="1" x14ac:dyDescent="0.2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spans="1:26" ht="12.75" customHeight="1" x14ac:dyDescent="0.2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spans="1:26" ht="12.75" customHeight="1" x14ac:dyDescent="0.2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spans="1:26" ht="12.75" customHeight="1" x14ac:dyDescent="0.2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spans="1:26" ht="12.75" customHeight="1" x14ac:dyDescent="0.2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spans="1:26" ht="12.75" customHeight="1" x14ac:dyDescent="0.2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spans="1:26" ht="12.75" customHeight="1" x14ac:dyDescent="0.2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spans="1:26" ht="12.75" customHeight="1" x14ac:dyDescent="0.2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spans="1:26" ht="12.75" customHeight="1" x14ac:dyDescent="0.2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spans="1:26" ht="12.75" customHeight="1" x14ac:dyDescent="0.2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spans="1:26" ht="12.75" customHeight="1" x14ac:dyDescent="0.2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spans="1:26" ht="12.75" customHeight="1" x14ac:dyDescent="0.2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spans="1:26" ht="12.75" customHeight="1" x14ac:dyDescent="0.2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spans="1:26" ht="12.75" customHeight="1" x14ac:dyDescent="0.2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spans="1:26" ht="12.75" customHeight="1" x14ac:dyDescent="0.2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spans="1:26" ht="12.75" customHeight="1" x14ac:dyDescent="0.2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spans="1:26" ht="12.75" customHeight="1" x14ac:dyDescent="0.2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spans="1:26" ht="12.75" customHeight="1" x14ac:dyDescent="0.2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spans="1:26" ht="12.75" customHeight="1" x14ac:dyDescent="0.2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spans="1:26" ht="12.75" customHeight="1" x14ac:dyDescent="0.2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spans="1:26" ht="12.75" customHeight="1" x14ac:dyDescent="0.2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spans="1:26" ht="12.75" customHeight="1" x14ac:dyDescent="0.2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spans="1:26" ht="12.75" customHeight="1" x14ac:dyDescent="0.2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spans="1:26" ht="12.75" customHeight="1" x14ac:dyDescent="0.2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spans="1:26" ht="12.75" customHeight="1" x14ac:dyDescent="0.2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spans="1:26" ht="12.75" customHeight="1" x14ac:dyDescent="0.2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spans="1:26" ht="12.75" customHeight="1" x14ac:dyDescent="0.2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spans="1:26" ht="12.75" customHeight="1" x14ac:dyDescent="0.2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spans="1:26" ht="12.75" customHeight="1" x14ac:dyDescent="0.2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spans="1:26" ht="12.75" customHeight="1" x14ac:dyDescent="0.2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spans="1:26" ht="12.75" customHeight="1" x14ac:dyDescent="0.2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spans="1:26" ht="12.75" customHeight="1" x14ac:dyDescent="0.2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spans="1:26" ht="12.75" customHeight="1" x14ac:dyDescent="0.2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spans="1:26" ht="12.75" customHeight="1" x14ac:dyDescent="0.2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spans="1:26" ht="12.75" customHeight="1" x14ac:dyDescent="0.2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spans="1:26" ht="12.75" customHeight="1" x14ac:dyDescent="0.2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spans="1:26" ht="12.75" customHeight="1" x14ac:dyDescent="0.2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spans="1:26" ht="12.75" customHeight="1" x14ac:dyDescent="0.2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spans="1:26" ht="12.75" customHeight="1" x14ac:dyDescent="0.2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spans="1:26" ht="12.75" customHeight="1" x14ac:dyDescent="0.2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spans="1:26" ht="12.75" customHeight="1" x14ac:dyDescent="0.2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spans="1:26" ht="12.75" customHeight="1" x14ac:dyDescent="0.2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spans="1:26" ht="12.75" customHeight="1" x14ac:dyDescent="0.2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spans="1:26" ht="12.75" customHeight="1" x14ac:dyDescent="0.2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spans="1:26" ht="12.75" customHeight="1" x14ac:dyDescent="0.2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spans="1:26" ht="12.75" customHeight="1" x14ac:dyDescent="0.2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spans="1:26" ht="12.75" customHeight="1" x14ac:dyDescent="0.2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spans="1:26" ht="12.75" customHeight="1" x14ac:dyDescent="0.2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spans="1:26" ht="12.75" customHeight="1" x14ac:dyDescent="0.2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spans="1:26" ht="12.75" customHeight="1" x14ac:dyDescent="0.2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spans="1:26" ht="12.75" customHeight="1" x14ac:dyDescent="0.2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spans="1:26" ht="12.75" customHeight="1" x14ac:dyDescent="0.2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spans="1:26" ht="12.75" customHeight="1" x14ac:dyDescent="0.2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spans="1:26" ht="12.75" customHeight="1" x14ac:dyDescent="0.2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spans="1:26" ht="12.75" customHeight="1" x14ac:dyDescent="0.2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spans="1:26" ht="12.75" customHeight="1" x14ac:dyDescent="0.2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spans="1:26" ht="12.75" customHeight="1" x14ac:dyDescent="0.2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spans="1:26" ht="12.75" customHeight="1" x14ac:dyDescent="0.2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spans="1:26" ht="12.75" customHeight="1" x14ac:dyDescent="0.2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spans="1:26" ht="12.75" customHeight="1" x14ac:dyDescent="0.2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spans="1:26" ht="12.75" customHeight="1" x14ac:dyDescent="0.2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spans="1:26" ht="12.75" customHeight="1" x14ac:dyDescent="0.2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spans="1:26" ht="12.75" customHeight="1" x14ac:dyDescent="0.2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spans="1:26" ht="12.75" customHeight="1" x14ac:dyDescent="0.2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spans="1:26" ht="12.75" customHeight="1" x14ac:dyDescent="0.2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spans="1:26" ht="12.75" customHeight="1" x14ac:dyDescent="0.2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spans="1:26" ht="12.75" customHeight="1" x14ac:dyDescent="0.2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spans="1:26" ht="12.75" customHeight="1" x14ac:dyDescent="0.2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spans="1:26" ht="12.75" customHeight="1" x14ac:dyDescent="0.2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spans="1:26" ht="12.75" customHeight="1" x14ac:dyDescent="0.2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spans="1:26" ht="12.75" customHeight="1" x14ac:dyDescent="0.2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spans="1:26" ht="12.75" customHeight="1" x14ac:dyDescent="0.2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spans="1:26" ht="12.75" customHeight="1" x14ac:dyDescent="0.2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spans="1:26" ht="12.75" customHeight="1" x14ac:dyDescent="0.2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spans="1:26" ht="12.75" customHeight="1" x14ac:dyDescent="0.2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spans="1:26" ht="12.75" customHeight="1" x14ac:dyDescent="0.2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spans="1:26" ht="12.75" customHeight="1" x14ac:dyDescent="0.2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spans="1:26" ht="12.75" customHeight="1" x14ac:dyDescent="0.2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spans="1:26" ht="12.75" customHeight="1" x14ac:dyDescent="0.2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spans="1:26" ht="12.75" customHeight="1" x14ac:dyDescent="0.2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spans="1:26" ht="12.75" customHeight="1" x14ac:dyDescent="0.2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spans="1:26" ht="12.75" customHeight="1" x14ac:dyDescent="0.2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spans="1:26" ht="12.75" customHeight="1" x14ac:dyDescent="0.2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spans="1:26" ht="12.75" customHeight="1" x14ac:dyDescent="0.2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spans="1:26" ht="12.75" customHeight="1" x14ac:dyDescent="0.2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spans="1:26" ht="12.75" customHeight="1" x14ac:dyDescent="0.2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spans="1:26" ht="12.75" customHeight="1" x14ac:dyDescent="0.2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spans="1:26" ht="12.75" customHeight="1" x14ac:dyDescent="0.2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spans="1:26" ht="12.75" customHeight="1" x14ac:dyDescent="0.2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spans="1:26" ht="12.75" customHeight="1" x14ac:dyDescent="0.2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spans="1:26" ht="12.75" customHeight="1" x14ac:dyDescent="0.2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spans="1:26" ht="12.75" customHeight="1" x14ac:dyDescent="0.2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spans="1:26" ht="12.75" customHeight="1" x14ac:dyDescent="0.2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spans="1:26" ht="12.75" customHeight="1" x14ac:dyDescent="0.2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spans="1:26" ht="12.75" customHeight="1" x14ac:dyDescent="0.2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spans="1:26" ht="12.75" customHeight="1" x14ac:dyDescent="0.2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spans="1:26" ht="12.75" customHeight="1" x14ac:dyDescent="0.2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spans="1:26" ht="12.75" customHeight="1" x14ac:dyDescent="0.2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spans="1:26" ht="12.75" customHeight="1" x14ac:dyDescent="0.2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spans="1:26" ht="12.75" customHeight="1" x14ac:dyDescent="0.2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spans="1:26" ht="12.75" customHeight="1" x14ac:dyDescent="0.2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spans="1:26" ht="12.75" customHeight="1" x14ac:dyDescent="0.2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spans="1:26" ht="12.75" customHeight="1" x14ac:dyDescent="0.2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spans="1:26" ht="12.75" customHeight="1" x14ac:dyDescent="0.2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spans="1:26" ht="12.75" customHeight="1" x14ac:dyDescent="0.2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spans="1:26" ht="12.75" customHeight="1" x14ac:dyDescent="0.2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spans="1:26" ht="12.75" customHeight="1" x14ac:dyDescent="0.2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spans="1:26" ht="12.75" customHeight="1" x14ac:dyDescent="0.2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spans="1:26" ht="12.75" customHeight="1" x14ac:dyDescent="0.2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spans="1:26" ht="12.75" customHeight="1" x14ac:dyDescent="0.2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spans="1:26" ht="12.75" customHeight="1" x14ac:dyDescent="0.2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spans="1:26" ht="12.75" customHeight="1" x14ac:dyDescent="0.2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spans="1:26" ht="12.75" customHeight="1" x14ac:dyDescent="0.2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spans="1:26" ht="12.75" customHeight="1" x14ac:dyDescent="0.2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spans="1:26" ht="12.75" customHeight="1" x14ac:dyDescent="0.2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spans="1:26" ht="12.75" customHeight="1" x14ac:dyDescent="0.2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spans="1:26" ht="12.75" customHeight="1" x14ac:dyDescent="0.2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spans="1:26" ht="12.75" customHeight="1" x14ac:dyDescent="0.2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spans="1:26" ht="12.75" customHeight="1" x14ac:dyDescent="0.2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spans="1:26" ht="12.75" customHeight="1" x14ac:dyDescent="0.2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spans="1:26" ht="12.75" customHeight="1" x14ac:dyDescent="0.2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spans="1:26" ht="12.75" customHeight="1" x14ac:dyDescent="0.2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spans="1:26" ht="12.75" customHeight="1" x14ac:dyDescent="0.2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spans="1:26" ht="12.75" customHeight="1" x14ac:dyDescent="0.2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spans="1:26" ht="12.75" customHeight="1" x14ac:dyDescent="0.2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spans="1:26" ht="12.75" customHeight="1" x14ac:dyDescent="0.2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spans="1:26" ht="12.75" customHeight="1" x14ac:dyDescent="0.2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spans="1:26" ht="12.75" customHeight="1" x14ac:dyDescent="0.2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spans="1:26" ht="12.75" customHeight="1" x14ac:dyDescent="0.2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spans="1:26" ht="12.75" customHeight="1" x14ac:dyDescent="0.2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spans="1:26" ht="12.75" customHeight="1" x14ac:dyDescent="0.2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spans="1:26" ht="12.75" customHeight="1" x14ac:dyDescent="0.2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spans="1:26" ht="12.75" customHeight="1" x14ac:dyDescent="0.2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spans="1:26" ht="12.75" customHeight="1" x14ac:dyDescent="0.2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spans="1:26" ht="12.75" customHeight="1" x14ac:dyDescent="0.2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spans="1:26" ht="12.75" customHeight="1" x14ac:dyDescent="0.2">
      <c r="A917" s="102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spans="1:26" ht="12.75" customHeight="1" x14ac:dyDescent="0.2">
      <c r="A918" s="102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spans="1:26" ht="12.75" customHeight="1" x14ac:dyDescent="0.2">
      <c r="A919" s="102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spans="1:26" ht="12.75" customHeight="1" x14ac:dyDescent="0.2">
      <c r="A920" s="102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spans="1:26" ht="12.75" customHeight="1" x14ac:dyDescent="0.2">
      <c r="A921" s="102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spans="1:26" ht="12.75" customHeight="1" x14ac:dyDescent="0.2">
      <c r="A922" s="102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spans="1:26" ht="12.75" customHeight="1" x14ac:dyDescent="0.2">
      <c r="A923" s="102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spans="1:26" ht="12.75" customHeight="1" x14ac:dyDescent="0.2">
      <c r="A924" s="102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spans="1:26" ht="12.75" customHeight="1" x14ac:dyDescent="0.2">
      <c r="A925" s="102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spans="1:26" ht="12.75" customHeight="1" x14ac:dyDescent="0.2">
      <c r="A926" s="102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spans="1:26" ht="12.75" customHeight="1" x14ac:dyDescent="0.2">
      <c r="A927" s="102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spans="1:26" ht="12.75" customHeight="1" x14ac:dyDescent="0.2">
      <c r="A928" s="102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spans="1:26" ht="12.75" customHeight="1" x14ac:dyDescent="0.2">
      <c r="A929" s="102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spans="1:26" ht="12.75" customHeight="1" x14ac:dyDescent="0.2">
      <c r="A930" s="102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spans="1:26" ht="12.75" customHeight="1" x14ac:dyDescent="0.2">
      <c r="A931" s="102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spans="1:26" ht="12.75" customHeight="1" x14ac:dyDescent="0.2">
      <c r="A932" s="102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spans="1:26" ht="12.75" customHeight="1" x14ac:dyDescent="0.2">
      <c r="A933" s="102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spans="1:26" ht="12.75" customHeight="1" x14ac:dyDescent="0.2">
      <c r="A934" s="102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spans="1:26" ht="12.75" customHeight="1" x14ac:dyDescent="0.2">
      <c r="A935" s="102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spans="1:26" ht="12.75" customHeight="1" x14ac:dyDescent="0.2">
      <c r="A936" s="102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spans="1:26" ht="12.75" customHeight="1" x14ac:dyDescent="0.2">
      <c r="A937" s="102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spans="1:26" ht="12.75" customHeight="1" x14ac:dyDescent="0.2">
      <c r="A938" s="102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spans="1:26" ht="12.75" customHeight="1" x14ac:dyDescent="0.2">
      <c r="A939" s="102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spans="1:26" ht="12.75" customHeight="1" x14ac:dyDescent="0.2">
      <c r="A940" s="102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spans="1:26" ht="12.75" customHeight="1" x14ac:dyDescent="0.2">
      <c r="A941" s="102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spans="1:26" ht="12.75" customHeight="1" x14ac:dyDescent="0.2">
      <c r="A942" s="102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spans="1:26" ht="12.75" customHeight="1" x14ac:dyDescent="0.2">
      <c r="A943" s="102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spans="1:26" ht="12.75" customHeight="1" x14ac:dyDescent="0.2">
      <c r="A944" s="102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spans="1:26" ht="12.75" customHeight="1" x14ac:dyDescent="0.2">
      <c r="A945" s="102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spans="1:26" ht="12.75" customHeight="1" x14ac:dyDescent="0.2">
      <c r="A946" s="102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spans="1:26" ht="12.75" customHeight="1" x14ac:dyDescent="0.2">
      <c r="A947" s="102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spans="1:26" ht="12.75" customHeight="1" x14ac:dyDescent="0.2">
      <c r="A948" s="102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spans="1:26" ht="12.75" customHeight="1" x14ac:dyDescent="0.2">
      <c r="A949" s="102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  <row r="950" spans="1:26" ht="12.75" customHeight="1" x14ac:dyDescent="0.2">
      <c r="A950" s="102"/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</row>
    <row r="951" spans="1:26" ht="12.75" customHeight="1" x14ac:dyDescent="0.2">
      <c r="A951" s="102"/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</row>
    <row r="952" spans="1:26" ht="12.75" customHeight="1" x14ac:dyDescent="0.2">
      <c r="A952" s="102"/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</row>
    <row r="953" spans="1:26" ht="12.75" customHeight="1" x14ac:dyDescent="0.2">
      <c r="A953" s="102"/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</row>
    <row r="954" spans="1:26" ht="12.75" customHeight="1" x14ac:dyDescent="0.2">
      <c r="A954" s="102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</row>
    <row r="955" spans="1:26" ht="12.75" customHeight="1" x14ac:dyDescent="0.2">
      <c r="A955" s="102"/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</row>
    <row r="956" spans="1:26" ht="12.75" customHeight="1" x14ac:dyDescent="0.2">
      <c r="A956" s="102"/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</row>
    <row r="957" spans="1:26" ht="12.75" customHeight="1" x14ac:dyDescent="0.2">
      <c r="A957" s="102"/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</row>
    <row r="958" spans="1:26" ht="12.75" customHeight="1" x14ac:dyDescent="0.2">
      <c r="A958" s="102"/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</row>
    <row r="959" spans="1:26" ht="12.75" customHeight="1" x14ac:dyDescent="0.2">
      <c r="A959" s="102"/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</row>
    <row r="960" spans="1:26" ht="12.75" customHeight="1" x14ac:dyDescent="0.2">
      <c r="A960" s="102"/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</row>
    <row r="961" spans="1:26" ht="12.75" customHeight="1" x14ac:dyDescent="0.2">
      <c r="A961" s="102"/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</row>
    <row r="962" spans="1:26" ht="12.75" customHeight="1" x14ac:dyDescent="0.2">
      <c r="A962" s="102"/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</row>
    <row r="963" spans="1:26" ht="12.75" customHeight="1" x14ac:dyDescent="0.2">
      <c r="A963" s="102"/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</row>
    <row r="964" spans="1:26" ht="12.75" customHeight="1" x14ac:dyDescent="0.2">
      <c r="A964" s="102"/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</row>
    <row r="965" spans="1:26" ht="12.75" customHeight="1" x14ac:dyDescent="0.2">
      <c r="A965" s="102"/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</row>
    <row r="966" spans="1:26" ht="12.75" customHeight="1" x14ac:dyDescent="0.2">
      <c r="A966" s="102"/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</row>
    <row r="967" spans="1:26" ht="12.75" customHeight="1" x14ac:dyDescent="0.2">
      <c r="A967" s="102"/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</row>
    <row r="968" spans="1:26" ht="12.75" customHeight="1" x14ac:dyDescent="0.2">
      <c r="A968" s="102"/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</row>
    <row r="969" spans="1:26" ht="12.75" customHeight="1" x14ac:dyDescent="0.2">
      <c r="A969" s="102"/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</row>
    <row r="970" spans="1:26" ht="12.75" customHeight="1" x14ac:dyDescent="0.2">
      <c r="A970" s="102"/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</row>
    <row r="971" spans="1:26" ht="12.75" customHeight="1" x14ac:dyDescent="0.2">
      <c r="A971" s="102"/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</row>
    <row r="972" spans="1:26" ht="12.75" customHeight="1" x14ac:dyDescent="0.2">
      <c r="A972" s="102"/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</row>
    <row r="973" spans="1:26" ht="12.75" customHeight="1" x14ac:dyDescent="0.2">
      <c r="A973" s="102"/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</row>
    <row r="974" spans="1:26" ht="12.75" customHeight="1" x14ac:dyDescent="0.2">
      <c r="A974" s="102"/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</row>
    <row r="975" spans="1:26" ht="12.75" customHeight="1" x14ac:dyDescent="0.2">
      <c r="A975" s="102"/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</row>
    <row r="976" spans="1:26" ht="12.75" customHeight="1" x14ac:dyDescent="0.2">
      <c r="A976" s="102"/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</row>
    <row r="977" spans="1:26" ht="12.75" customHeight="1" x14ac:dyDescent="0.2">
      <c r="A977" s="102"/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</row>
    <row r="978" spans="1:26" ht="12.75" customHeight="1" x14ac:dyDescent="0.2">
      <c r="A978" s="102"/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</row>
    <row r="979" spans="1:26" ht="12.75" customHeight="1" x14ac:dyDescent="0.2">
      <c r="A979" s="102"/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</row>
    <row r="980" spans="1:26" ht="12.75" customHeight="1" x14ac:dyDescent="0.2">
      <c r="A980" s="102"/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</row>
    <row r="981" spans="1:26" ht="12.75" customHeight="1" x14ac:dyDescent="0.2">
      <c r="A981" s="102"/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</row>
    <row r="982" spans="1:26" ht="12.75" customHeight="1" x14ac:dyDescent="0.2">
      <c r="A982" s="102"/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</row>
    <row r="983" spans="1:26" ht="12.75" customHeight="1" x14ac:dyDescent="0.2">
      <c r="A983" s="102"/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</row>
    <row r="984" spans="1:26" ht="12.75" customHeight="1" x14ac:dyDescent="0.2">
      <c r="A984" s="102"/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</row>
    <row r="985" spans="1:26" ht="12.75" customHeight="1" x14ac:dyDescent="0.2">
      <c r="A985" s="102"/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</row>
    <row r="986" spans="1:26" ht="12.75" customHeight="1" x14ac:dyDescent="0.2">
      <c r="A986" s="102"/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</row>
    <row r="987" spans="1:26" ht="12.75" customHeight="1" x14ac:dyDescent="0.2">
      <c r="A987" s="102"/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</row>
    <row r="988" spans="1:26" ht="12.75" customHeight="1" x14ac:dyDescent="0.2">
      <c r="A988" s="102"/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</row>
    <row r="989" spans="1:26" ht="12.75" customHeight="1" x14ac:dyDescent="0.2">
      <c r="A989" s="102"/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</row>
    <row r="990" spans="1:26" ht="12.75" customHeight="1" x14ac:dyDescent="0.2">
      <c r="A990" s="102"/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</row>
    <row r="991" spans="1:26" ht="12.75" customHeight="1" x14ac:dyDescent="0.2">
      <c r="A991" s="102"/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</row>
    <row r="992" spans="1:26" ht="12.75" customHeight="1" x14ac:dyDescent="0.2">
      <c r="A992" s="102"/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</row>
    <row r="993" spans="1:26" ht="12.75" customHeight="1" x14ac:dyDescent="0.2">
      <c r="A993" s="102"/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</row>
    <row r="994" spans="1:26" ht="12.75" customHeight="1" x14ac:dyDescent="0.2">
      <c r="A994" s="102"/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</row>
    <row r="995" spans="1:26" ht="12.75" customHeight="1" x14ac:dyDescent="0.2">
      <c r="A995" s="102"/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</row>
    <row r="996" spans="1:26" ht="12.75" customHeight="1" x14ac:dyDescent="0.2">
      <c r="A996" s="102"/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</row>
    <row r="997" spans="1:26" ht="12.75" customHeight="1" x14ac:dyDescent="0.2">
      <c r="A997" s="102"/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</row>
    <row r="998" spans="1:26" ht="12.75" customHeight="1" x14ac:dyDescent="0.2">
      <c r="A998" s="102"/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</row>
    <row r="999" spans="1:26" ht="12.75" customHeight="1" x14ac:dyDescent="0.2">
      <c r="A999" s="102"/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</row>
    <row r="1000" spans="1:26" ht="12.75" customHeight="1" x14ac:dyDescent="0.2">
      <c r="A1000" s="102"/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</row>
    <row r="1001" spans="1:26" ht="12.75" customHeight="1" x14ac:dyDescent="0.2">
      <c r="A1001" s="102"/>
      <c r="B1001" s="102"/>
      <c r="C1001" s="102"/>
      <c r="D1001" s="102"/>
      <c r="E1001" s="102"/>
      <c r="F1001" s="102"/>
      <c r="G1001" s="102"/>
      <c r="H1001" s="102"/>
      <c r="I1001" s="102"/>
      <c r="J1001" s="102"/>
      <c r="K1001" s="102"/>
      <c r="L1001" s="102"/>
      <c r="M1001" s="102"/>
      <c r="N1001" s="102"/>
      <c r="O1001" s="102"/>
      <c r="P1001" s="102"/>
      <c r="Q1001" s="102"/>
      <c r="R1001" s="102"/>
      <c r="S1001" s="102"/>
      <c r="T1001" s="102"/>
      <c r="U1001" s="102"/>
      <c r="V1001" s="102"/>
      <c r="W1001" s="102"/>
      <c r="X1001" s="102"/>
      <c r="Y1001" s="102"/>
      <c r="Z1001" s="102"/>
    </row>
    <row r="1002" spans="1:26" ht="12.75" customHeight="1" x14ac:dyDescent="0.2">
      <c r="A1002" s="102"/>
      <c r="B1002" s="102"/>
      <c r="C1002" s="102"/>
      <c r="D1002" s="102"/>
      <c r="E1002" s="102"/>
      <c r="F1002" s="102"/>
      <c r="G1002" s="102"/>
      <c r="H1002" s="102"/>
      <c r="I1002" s="102"/>
      <c r="J1002" s="102"/>
      <c r="K1002" s="102"/>
      <c r="L1002" s="102"/>
      <c r="M1002" s="102"/>
      <c r="N1002" s="102"/>
      <c r="O1002" s="102"/>
      <c r="P1002" s="102"/>
      <c r="Q1002" s="102"/>
      <c r="R1002" s="102"/>
      <c r="S1002" s="102"/>
      <c r="T1002" s="102"/>
      <c r="U1002" s="102"/>
      <c r="V1002" s="102"/>
      <c r="W1002" s="102"/>
      <c r="X1002" s="102"/>
      <c r="Y1002" s="102"/>
      <c r="Z1002" s="102"/>
    </row>
    <row r="1003" spans="1:26" ht="12.75" customHeight="1" x14ac:dyDescent="0.2">
      <c r="A1003" s="102"/>
      <c r="B1003" s="102"/>
      <c r="C1003" s="102"/>
      <c r="D1003" s="102"/>
      <c r="E1003" s="102"/>
      <c r="F1003" s="102"/>
      <c r="G1003" s="102"/>
      <c r="H1003" s="102"/>
      <c r="I1003" s="102"/>
      <c r="J1003" s="102"/>
      <c r="K1003" s="102"/>
      <c r="L1003" s="102"/>
      <c r="M1003" s="102"/>
      <c r="N1003" s="102"/>
      <c r="O1003" s="102"/>
      <c r="P1003" s="102"/>
      <c r="Q1003" s="102"/>
      <c r="R1003" s="102"/>
      <c r="S1003" s="102"/>
      <c r="T1003" s="102"/>
      <c r="U1003" s="102"/>
      <c r="V1003" s="102"/>
      <c r="W1003" s="102"/>
      <c r="X1003" s="102"/>
      <c r="Y1003" s="102"/>
      <c r="Z1003" s="102"/>
    </row>
    <row r="1004" spans="1:26" ht="12.75" customHeight="1" x14ac:dyDescent="0.2">
      <c r="A1004" s="102"/>
      <c r="B1004" s="102"/>
      <c r="C1004" s="102"/>
      <c r="D1004" s="102"/>
      <c r="E1004" s="102"/>
      <c r="F1004" s="102"/>
      <c r="G1004" s="102"/>
      <c r="H1004" s="102"/>
      <c r="I1004" s="102"/>
      <c r="J1004" s="102"/>
      <c r="K1004" s="102"/>
      <c r="L1004" s="102"/>
      <c r="M1004" s="102"/>
      <c r="N1004" s="102"/>
      <c r="O1004" s="102"/>
      <c r="P1004" s="102"/>
      <c r="Q1004" s="102"/>
      <c r="R1004" s="102"/>
      <c r="S1004" s="102"/>
      <c r="T1004" s="102"/>
      <c r="U1004" s="102"/>
      <c r="V1004" s="102"/>
      <c r="W1004" s="102"/>
      <c r="X1004" s="102"/>
      <c r="Y1004" s="102"/>
      <c r="Z1004" s="102"/>
    </row>
    <row r="1005" spans="1:26" ht="12.75" customHeight="1" x14ac:dyDescent="0.2">
      <c r="A1005" s="102"/>
      <c r="B1005" s="102"/>
      <c r="C1005" s="102"/>
      <c r="D1005" s="102"/>
      <c r="E1005" s="102"/>
      <c r="F1005" s="102"/>
      <c r="G1005" s="102"/>
      <c r="H1005" s="102"/>
      <c r="I1005" s="102"/>
      <c r="J1005" s="102"/>
      <c r="K1005" s="102"/>
      <c r="L1005" s="102"/>
      <c r="M1005" s="102"/>
      <c r="N1005" s="102"/>
      <c r="O1005" s="102"/>
      <c r="P1005" s="102"/>
      <c r="Q1005" s="102"/>
      <c r="R1005" s="102"/>
      <c r="S1005" s="102"/>
      <c r="T1005" s="102"/>
      <c r="U1005" s="102"/>
      <c r="V1005" s="102"/>
      <c r="W1005" s="102"/>
      <c r="X1005" s="102"/>
      <c r="Y1005" s="102"/>
      <c r="Z1005" s="102"/>
    </row>
    <row r="1006" spans="1:26" ht="12.75" customHeight="1" x14ac:dyDescent="0.2">
      <c r="A1006" s="102"/>
      <c r="B1006" s="102"/>
      <c r="C1006" s="102"/>
      <c r="D1006" s="102"/>
      <c r="E1006" s="102"/>
      <c r="F1006" s="102"/>
      <c r="G1006" s="102"/>
      <c r="H1006" s="102"/>
      <c r="I1006" s="102"/>
      <c r="J1006" s="102"/>
      <c r="K1006" s="102"/>
      <c r="L1006" s="102"/>
      <c r="M1006" s="102"/>
      <c r="N1006" s="102"/>
      <c r="O1006" s="102"/>
      <c r="P1006" s="102"/>
      <c r="Q1006" s="102"/>
      <c r="R1006" s="102"/>
      <c r="S1006" s="102"/>
      <c r="T1006" s="102"/>
      <c r="U1006" s="102"/>
      <c r="V1006" s="102"/>
      <c r="W1006" s="102"/>
      <c r="X1006" s="102"/>
      <c r="Y1006" s="102"/>
      <c r="Z1006" s="102"/>
    </row>
    <row r="1007" spans="1:26" ht="12.75" customHeight="1" x14ac:dyDescent="0.2">
      <c r="A1007" s="102"/>
      <c r="B1007" s="102"/>
      <c r="C1007" s="102"/>
      <c r="D1007" s="102"/>
      <c r="E1007" s="102"/>
      <c r="F1007" s="102"/>
      <c r="G1007" s="102"/>
      <c r="H1007" s="102"/>
      <c r="I1007" s="102"/>
      <c r="J1007" s="102"/>
      <c r="K1007" s="102"/>
      <c r="L1007" s="102"/>
      <c r="M1007" s="102"/>
      <c r="N1007" s="102"/>
      <c r="O1007" s="102"/>
      <c r="P1007" s="102"/>
      <c r="Q1007" s="102"/>
      <c r="R1007" s="102"/>
      <c r="S1007" s="102"/>
      <c r="T1007" s="102"/>
      <c r="U1007" s="102"/>
      <c r="V1007" s="102"/>
      <c r="W1007" s="102"/>
      <c r="X1007" s="102"/>
      <c r="Y1007" s="102"/>
      <c r="Z1007" s="102"/>
    </row>
    <row r="1008" spans="1:26" ht="12.75" customHeight="1" x14ac:dyDescent="0.2">
      <c r="A1008" s="102"/>
      <c r="B1008" s="102"/>
      <c r="C1008" s="102"/>
      <c r="D1008" s="102"/>
      <c r="E1008" s="102"/>
      <c r="F1008" s="102"/>
      <c r="G1008" s="102"/>
      <c r="H1008" s="102"/>
      <c r="I1008" s="102"/>
      <c r="J1008" s="102"/>
      <c r="K1008" s="102"/>
      <c r="L1008" s="102"/>
      <c r="M1008" s="102"/>
      <c r="N1008" s="102"/>
      <c r="O1008" s="102"/>
      <c r="P1008" s="102"/>
      <c r="Q1008" s="102"/>
      <c r="R1008" s="102"/>
      <c r="S1008" s="102"/>
      <c r="T1008" s="102"/>
      <c r="U1008" s="102"/>
      <c r="V1008" s="102"/>
      <c r="W1008" s="102"/>
      <c r="X1008" s="102"/>
      <c r="Y1008" s="102"/>
      <c r="Z1008" s="102"/>
    </row>
  </sheetData>
  <sheetProtection sheet="1" objects="1" scenarios="1" selectLockedCells="1" selectUnlockedCells="1"/>
  <mergeCells count="4">
    <mergeCell ref="B3:F3"/>
    <mergeCell ref="B10:F10"/>
    <mergeCell ref="B16:F16"/>
    <mergeCell ref="B22:C22"/>
  </mergeCells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Ocenjevanje ponudb</vt:lpstr>
      <vt:lpstr>Primeri ocenjevanja</vt:lpstr>
      <vt:lpstr>Primer prevoza</vt:lpstr>
      <vt:lpstr>Pojasnila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Gröger</dc:creator>
  <cp:lastModifiedBy>Henrieta Winklhofer</cp:lastModifiedBy>
  <dcterms:created xsi:type="dcterms:W3CDTF">2013-05-23T07:01:58Z</dcterms:created>
  <dcterms:modified xsi:type="dcterms:W3CDTF">2026-04-28T07:34:10Z</dcterms:modified>
</cp:coreProperties>
</file>