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henrietawinklhofer/Desktop/Tools SL/"/>
    </mc:Choice>
  </mc:AlternateContent>
  <xr:revisionPtr revIDLastSave="0" documentId="13_ncr:1_{36BFE5C8-BD92-DB47-A4E6-52EEDDF00CF6}" xr6:coauthVersionLast="47" xr6:coauthVersionMax="47" xr10:uidLastSave="{00000000-0000-0000-0000-000000000000}"/>
  <bookViews>
    <workbookView xWindow="0" yWindow="760" windowWidth="29400" windowHeight="17180" xr2:uid="{00000000-000D-0000-FFFF-FFFF00000000}"/>
  </bookViews>
  <sheets>
    <sheet name="Ocenjevanje ponudb" sheetId="1" r:id="rId1"/>
    <sheet name="Primeri ocenjevanja" sheetId="2" r:id="rId2"/>
    <sheet name="Primer prevoza" sheetId="3" r:id="rId3"/>
    <sheet name="Pojasnil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nM0UngRh+LIccTaV+aJOUArPN7R+KqJrvebLDvxubI="/>
    </ext>
  </extLst>
</workbook>
</file>

<file path=xl/calcChain.xml><?xml version="1.0" encoding="utf-8"?>
<calcChain xmlns="http://schemas.openxmlformats.org/spreadsheetml/2006/main">
  <c r="F31" i="3" l="1"/>
  <c r="J30" i="3"/>
  <c r="M30" i="3" s="1"/>
  <c r="H30" i="3"/>
  <c r="K30" i="3" s="1"/>
  <c r="N30" i="3" s="1"/>
  <c r="G30" i="3"/>
  <c r="L29" i="3"/>
  <c r="O29" i="3" s="1"/>
  <c r="K29" i="3"/>
  <c r="N29" i="3" s="1"/>
  <c r="N31" i="3" s="1"/>
  <c r="J29" i="3"/>
  <c r="M29" i="3" s="1"/>
  <c r="M31" i="3" s="1"/>
  <c r="H23" i="3"/>
  <c r="I30" i="3" s="1"/>
  <c r="L30" i="3" s="1"/>
  <c r="O30" i="3" s="1"/>
  <c r="H22" i="3"/>
  <c r="H21" i="3"/>
  <c r="D14" i="3"/>
  <c r="I13" i="3"/>
  <c r="L13" i="3" s="1"/>
  <c r="H13" i="3"/>
  <c r="K13" i="3" s="1"/>
  <c r="G13" i="3"/>
  <c r="J13" i="3" s="1"/>
  <c r="M13" i="3" s="1"/>
  <c r="F13" i="3"/>
  <c r="E13" i="3"/>
  <c r="J12" i="3"/>
  <c r="M12" i="3" s="1"/>
  <c r="I12" i="3"/>
  <c r="L12" i="3" s="1"/>
  <c r="H12" i="3"/>
  <c r="K12" i="3" s="1"/>
  <c r="D24" i="2"/>
  <c r="L23" i="2"/>
  <c r="K23" i="2"/>
  <c r="J23" i="2"/>
  <c r="M23" i="2" s="1"/>
  <c r="I23" i="2"/>
  <c r="H23" i="2"/>
  <c r="J22" i="2"/>
  <c r="I22" i="2"/>
  <c r="H22" i="2"/>
  <c r="M21" i="2"/>
  <c r="L21" i="2"/>
  <c r="L24" i="2" s="1"/>
  <c r="J21" i="2"/>
  <c r="I21" i="2"/>
  <c r="H21" i="2"/>
  <c r="K21" i="2" s="1"/>
  <c r="K24" i="2" s="1"/>
  <c r="M15" i="2"/>
  <c r="L15" i="2"/>
  <c r="D15" i="2"/>
  <c r="M14" i="2"/>
  <c r="L14" i="2"/>
  <c r="K14" i="2"/>
  <c r="M13" i="2"/>
  <c r="L13" i="2"/>
  <c r="K13" i="2"/>
  <c r="M12" i="2"/>
  <c r="L12" i="2"/>
  <c r="J12" i="2"/>
  <c r="I12" i="2"/>
  <c r="H12" i="2"/>
  <c r="K12" i="2" s="1"/>
  <c r="K15" i="2" s="1"/>
  <c r="F25" i="1"/>
  <c r="L24" i="1"/>
  <c r="O24" i="1" s="1"/>
  <c r="K24" i="1"/>
  <c r="N24" i="1" s="1"/>
  <c r="J24" i="1"/>
  <c r="M24" i="1" s="1"/>
  <c r="L23" i="1"/>
  <c r="O23" i="1" s="1"/>
  <c r="O25" i="1" s="1"/>
  <c r="K23" i="1"/>
  <c r="N23" i="1" s="1"/>
  <c r="N25" i="1" s="1"/>
  <c r="J23" i="1"/>
  <c r="M23" i="1" s="1"/>
  <c r="M25" i="1" s="1"/>
  <c r="D16" i="1"/>
  <c r="J15" i="1"/>
  <c r="M15" i="1" s="1"/>
  <c r="I15" i="1"/>
  <c r="L15" i="1" s="1"/>
  <c r="H15" i="1"/>
  <c r="K15" i="1" s="1"/>
  <c r="L14" i="1"/>
  <c r="J14" i="1"/>
  <c r="M14" i="1" s="1"/>
  <c r="I14" i="1"/>
  <c r="H14" i="1"/>
  <c r="K14" i="1" s="1"/>
  <c r="L13" i="1"/>
  <c r="J13" i="1"/>
  <c r="M13" i="1" s="1"/>
  <c r="I13" i="1"/>
  <c r="H13" i="1"/>
  <c r="K13" i="1" s="1"/>
  <c r="J12" i="1"/>
  <c r="M12" i="1" s="1"/>
  <c r="I12" i="1"/>
  <c r="L12" i="1" s="1"/>
  <c r="L16" i="1" s="1"/>
  <c r="H12" i="1"/>
  <c r="K12" i="1" s="1"/>
  <c r="O31" i="3" l="1"/>
  <c r="K14" i="3"/>
  <c r="K16" i="1"/>
  <c r="L14" i="3"/>
  <c r="M24" i="2"/>
  <c r="M16" i="1"/>
  <c r="M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6000000}">
      <text>
        <r>
          <rPr>
            <sz val="10"/>
            <color theme="1"/>
            <rFont val="Arial"/>
            <scheme val="minor"/>
          </rPr>
          <t>======
ID#AAABkOI_W-Q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E12" authorId="0" shapeId="0" xr:uid="{00000000-0006-0000-0000-000004000000}">
      <text>
        <r>
          <rPr>
            <sz val="10"/>
            <color theme="1"/>
            <rFont val="Arial"/>
            <scheme val="minor"/>
          </rPr>
          <t>======
ID#AAABkOI_W-s
tc={8FFB5C3E-BBDE-464B-89A0-125F597857A3}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price</t>
        </r>
      </text>
    </comment>
    <comment ref="E14" authorId="0" shapeId="0" xr:uid="{00000000-0006-0000-0000-000002000000}">
      <text>
        <r>
          <rPr>
            <sz val="10"/>
            <color theme="1"/>
            <rFont val="Arial"/>
            <scheme val="minor"/>
          </rPr>
          <t>======
ID#AAABkOI_W-w
tc={80195F10-CEB4-4127-96A0-182294826CBE}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value (e.g. % of recycled fibres, number of fair trade products)</t>
        </r>
      </text>
    </comment>
    <comment ref="D16" authorId="0" shapeId="0" xr:uid="{00000000-0006-0000-0000-000005000000}">
      <text>
        <r>
          <rPr>
            <sz val="10"/>
            <color theme="1"/>
            <rFont val="Arial"/>
            <scheme val="minor"/>
          </rPr>
          <t>======
ID#AAABkOI_W-c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  <comment ref="F21" authorId="0" shapeId="0" xr:uid="{00000000-0006-0000-0000-000003000000}">
      <text>
        <r>
          <rPr>
            <sz val="10"/>
            <color theme="1"/>
            <rFont val="Arial"/>
            <scheme val="minor"/>
          </rPr>
          <t>======
ID#AAABkOI_W-g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F25" authorId="0" shapeId="0" xr:uid="{00000000-0006-0000-0000-000001000000}">
      <text>
        <r>
          <rPr>
            <sz val="10"/>
            <color theme="1"/>
            <rFont val="Arial"/>
            <scheme val="minor"/>
          </rPr>
          <t>======
ID#AAABkOI_W-k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hQfs1fu4ZHJvUfcscxNG9y29Xc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100-000001000000}">
      <text>
        <r>
          <rPr>
            <sz val="10"/>
            <color theme="1"/>
            <rFont val="Arial"/>
            <scheme val="minor"/>
          </rPr>
          <t>======
ID#AAABkOI_W-o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D19" authorId="0" shapeId="0" xr:uid="{00000000-0006-0000-0100-000002000000}">
      <text>
        <r>
          <rPr>
            <sz val="10"/>
            <color theme="1"/>
            <rFont val="Arial"/>
            <scheme val="minor"/>
          </rPr>
          <t>======
ID#AAABkOI_W-U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TNekTIZ434FjAw9uBaLS8AIslr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200-000002000000}">
      <text>
        <r>
          <rPr>
            <sz val="10"/>
            <color theme="1"/>
            <rFont val="Arial"/>
            <scheme val="minor"/>
          </rPr>
          <t>======
ID#AAABkOI_W-Y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E35" authorId="0" shapeId="0" xr:uid="{00000000-0006-0000-0200-000001000000}">
      <text>
        <r>
          <rPr>
            <sz val="10"/>
            <color theme="1"/>
            <rFont val="Arial"/>
            <scheme val="minor"/>
          </rPr>
          <t>======
ID#AAABkOI_W-M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p6Fj6ms7JSxZl2x6wCc9vi8P5Gg=="/>
    </ext>
  </extLst>
</comments>
</file>

<file path=xl/sharedStrings.xml><?xml version="1.0" encoding="utf-8"?>
<sst xmlns="http://schemas.openxmlformats.org/spreadsheetml/2006/main" count="212" uniqueCount="97">
  <si>
    <t>Pristopi k ocenjevanju ponudb v okviru razpisa</t>
  </si>
  <si>
    <t>Številka razpisa xxx za skupino predmetov xxx</t>
  </si>
  <si>
    <t>Merila za oceno ponudb</t>
  </si>
  <si>
    <t>Formula za izračun</t>
  </si>
  <si>
    <t>Uteži</t>
  </si>
  <si>
    <t xml:space="preserve">Pogoji ponudbe	</t>
  </si>
  <si>
    <t xml:space="preserve">Točkovanje		</t>
  </si>
  <si>
    <t>Ocenjevanje</t>
  </si>
  <si>
    <t>Ponudba 1</t>
  </si>
  <si>
    <t>Ponudba 2</t>
  </si>
  <si>
    <t>Ponudba 3</t>
  </si>
  <si>
    <t>Cena</t>
  </si>
  <si>
    <t>Najnižja vrednost * 100 / vrednost ponudnika</t>
  </si>
  <si>
    <t>Merilo 1</t>
  </si>
  <si>
    <t>"Šolske" ocene</t>
  </si>
  <si>
    <t>Merilo 2</t>
  </si>
  <si>
    <t>Ponudnikova vrednost * 100 / najvišja vrednost</t>
  </si>
  <si>
    <t>Merilo 3</t>
  </si>
  <si>
    <t>Binarna lestvica</t>
  </si>
  <si>
    <t>Skupaj</t>
  </si>
  <si>
    <t>Ponudba z najvišjim številom točk je najboljša.</t>
  </si>
  <si>
    <t>Napredni pristopi</t>
  </si>
  <si>
    <t>Vrednost X</t>
  </si>
  <si>
    <t>Vrednost Y</t>
  </si>
  <si>
    <t xml:space="preserve">Pogoji ponudbe		</t>
  </si>
  <si>
    <t>Merilo 4</t>
  </si>
  <si>
    <r>
      <rPr>
        <sz val="11"/>
        <color rgb="FF000000"/>
        <rFont val="Arial"/>
        <family val="2"/>
      </rPr>
      <t xml:space="preserve">Število točk = (vrednost ponudnika - Y) / (X - Y) x 100)
</t>
    </r>
    <r>
      <rPr>
        <i/>
        <sz val="11"/>
        <color rgb="FF000000"/>
        <rFont val="Arial"/>
        <family val="2"/>
      </rPr>
      <t xml:space="preserve">a) Ponudbe z vrednostjo </t>
    </r>
    <r>
      <rPr>
        <b/>
        <i/>
        <sz val="11"/>
        <color rgb="FF000000"/>
        <rFont val="Arial"/>
        <family val="2"/>
      </rPr>
      <t>X ali več</t>
    </r>
    <r>
      <rPr>
        <i/>
        <sz val="11"/>
        <color rgb="FF000000"/>
        <rFont val="Arial"/>
        <family val="2"/>
      </rPr>
      <t xml:space="preserve"> prejmejo najvišje število točk 100.
b) Ponudbe z vrednostjo </t>
    </r>
    <r>
      <rPr>
        <b/>
        <i/>
        <sz val="11"/>
        <color rgb="FF000000"/>
        <rFont val="Arial"/>
        <family val="2"/>
      </rPr>
      <t>Y ali manj</t>
    </r>
    <r>
      <rPr>
        <i/>
        <sz val="11"/>
        <color rgb="FF000000"/>
        <rFont val="Arial"/>
        <family val="2"/>
      </rPr>
      <t xml:space="preserve"> prejmejo 0 točk.
c) Za ponudbe z vrednostmi med X in Y se število točk izračuna z linearno interpolacijo med tema dvema mejnima vrednostma.</t>
    </r>
  </si>
  <si>
    <t>Merilo 5</t>
  </si>
  <si>
    <r>
      <rPr>
        <sz val="11"/>
        <color rgb="FF000000"/>
        <rFont val="Arial"/>
        <family val="2"/>
      </rPr>
      <t xml:space="preserve">Število točk = (vrednost ponudnika - Y) / (X - Y) x 100)
</t>
    </r>
    <r>
      <rPr>
        <i/>
        <sz val="11"/>
        <color rgb="FF000000"/>
        <rFont val="Arial"/>
        <family val="2"/>
      </rPr>
      <t xml:space="preserve">a) Ponudbe z vrednostjo </t>
    </r>
    <r>
      <rPr>
        <b/>
        <i/>
        <sz val="11"/>
        <color rgb="FF000000"/>
        <rFont val="Arial"/>
        <family val="2"/>
      </rPr>
      <t>X ali več</t>
    </r>
    <r>
      <rPr>
        <i/>
        <sz val="11"/>
        <color rgb="FF000000"/>
        <rFont val="Arial"/>
        <family val="2"/>
      </rPr>
      <t xml:space="preserve"> prejmejo najvišje število točk 100.
b) Ponudbe z vrednostjo </t>
    </r>
    <r>
      <rPr>
        <b/>
        <i/>
        <sz val="11"/>
        <color rgb="FF000000"/>
        <rFont val="Arial"/>
        <family val="2"/>
      </rPr>
      <t>Y ali manj</t>
    </r>
    <r>
      <rPr>
        <i/>
        <sz val="11"/>
        <color rgb="FF000000"/>
        <rFont val="Arial"/>
        <family val="2"/>
      </rPr>
      <t xml:space="preserve"> prejmejo 0 točk.
c) Za ponudbe z vrednostmi med X in Y se število točk izračuna z linearno interpolacijo med tema dvema mejnima vrednostma.</t>
    </r>
  </si>
  <si>
    <t>Primeri ocenjevanja ponudb</t>
  </si>
  <si>
    <t>Primer: Pisarniški material</t>
  </si>
  <si>
    <t>Ocenjevanla merila</t>
  </si>
  <si>
    <t xml:space="preserve">Ocenjevanje		</t>
  </si>
  <si>
    <t>Možnost ponovnega polnjenja</t>
  </si>
  <si>
    <t>da</t>
  </si>
  <si>
    <t>ne</t>
  </si>
  <si>
    <t>Topilo na vodni osnovi</t>
  </si>
  <si>
    <t>Najboljša je ponudba št. 3.</t>
  </si>
  <si>
    <t>Primer: Gostinske storitve</t>
  </si>
  <si>
    <t>v</t>
  </si>
  <si>
    <t>Ocenjevalna merila</t>
  </si>
  <si>
    <t>Odločitev žirije (testni obrok)</t>
  </si>
  <si>
    <t>zadovoljivo</t>
  </si>
  <si>
    <t>dobro</t>
  </si>
  <si>
    <t>zelo dobro</t>
  </si>
  <si>
    <t>Odstotek ekološke hrane</t>
  </si>
  <si>
    <t>Total</t>
  </si>
  <si>
    <t>Najboljša je ponudba št. 2.</t>
  </si>
  <si>
    <t>Uporaba pristopov vrednotenja: Primeri ponudb</t>
  </si>
  <si>
    <t>Primer 3: Stroški življenjskega cikla za prevoz</t>
  </si>
  <si>
    <t>Najmanjša vrednost * 100 / vrednost ponudnika</t>
  </si>
  <si>
    <t>Stroški življenjskega cikla za prevoz: GHGTR ponudbe</t>
  </si>
  <si>
    <t>Najmanjša vrednost * 100 / vrednost ponudnika (metoda relativnega točkovanja)</t>
  </si>
  <si>
    <t>Ponudba št. 3 je najboljša.</t>
  </si>
  <si>
    <t>Izračun emisij toplogrednih plinov za ponudbe</t>
  </si>
  <si>
    <t xml:space="preserve">Emisijski faktor (EFV) vozil, namenjenih za uporabo v okviru pogodbe (kg CO2/tkm)	</t>
  </si>
  <si>
    <t xml:space="preserve">Delež potovanj, opravljenih z vozilom	</t>
  </si>
  <si>
    <t>Razdalja (D) v km</t>
  </si>
  <si>
    <t>Izračun emisij toplogrednih plinov (kg CO2)</t>
  </si>
  <si>
    <t>Vozilo 1</t>
  </si>
  <si>
    <t>Vozilo 2</t>
  </si>
  <si>
    <t>Primer 4: Stroški življenjskega cikla za prevoz</t>
  </si>
  <si>
    <t>Ocenjevqalna merila</t>
  </si>
  <si>
    <r>
      <rPr>
        <sz val="12"/>
        <color rgb="FF000000"/>
        <rFont val="Aptos"/>
      </rPr>
      <t xml:space="preserve">Število točk = (Y - vrednost ponudnika) / (Y - X) x 100)
</t>
    </r>
    <r>
      <rPr>
        <i/>
        <sz val="12"/>
        <color rgb="FF000000"/>
        <rFont val="Aptos"/>
      </rPr>
      <t>a) Ponudbe z emisijami CO₂ 20 kg (vrednost X) ali manj prejmejo največ 100 točk.
b)Ponudbe z emisijami CO₂ 80 kg (vrednost Y) ali več prejmejo 0 točk.
c) Za ponudbe z emisijami med 20 kg in 80 kg se število točk izračuna z linearno interpolacijo med tema dvema mejnima vrednostma.</t>
    </r>
  </si>
  <si>
    <t>Pristopi k ocenjevanju ponudbe</t>
  </si>
  <si>
    <t>1.</t>
  </si>
  <si>
    <t xml:space="preserve">"Šolske" ocene: Pri merilih, ki jih je mogoče opisati le kvalitativno, se za ocenjevanje lahko uporabi naslednja tabela:				</t>
  </si>
  <si>
    <t>0 točk</t>
  </si>
  <si>
    <t>nezadostno, ni na voljo, se ne uporablja</t>
  </si>
  <si>
    <t>30 točk</t>
  </si>
  <si>
    <t>zadosteno, vendar z večjimi pomanjkljivostmi</t>
  </si>
  <si>
    <t>50 točk</t>
  </si>
  <si>
    <t>zadovoljivo, z manjšimi napakami</t>
  </si>
  <si>
    <t>80 točk</t>
  </si>
  <si>
    <t>dobro, v celoti izvedljivo</t>
  </si>
  <si>
    <t>zadostno</t>
  </si>
  <si>
    <t>100 točk</t>
  </si>
  <si>
    <t>zelo dobro, ustreza vsem zahtevam</t>
  </si>
  <si>
    <t>nezadostno</t>
  </si>
  <si>
    <t>2.</t>
  </si>
  <si>
    <t xml:space="preserve">Za merila, pri katerih visoke vrednosti vodijo k ugodnejšemu vrednotenju (npr. % ekološke hrane)				</t>
  </si>
  <si>
    <t>a)</t>
  </si>
  <si>
    <t>Relativno točkovanje:</t>
  </si>
  <si>
    <t>Število točk = 100 x vrednost ponudnika / najvišja vrednost</t>
  </si>
  <si>
    <t>b)</t>
  </si>
  <si>
    <t>Absolutno točkovanje:</t>
  </si>
  <si>
    <t>Število točk = (vrednost ponudnika - Y) / (X - Y) x 100)</t>
  </si>
  <si>
    <t>a) Ponudbe z vrednostjo X ali več prejmejo 100 točk.
b) Ponudbe z vrednostjo Y ali manj prejmejo 0 točk.
c) Za ponudbe z vrednostmi med X in Y se število točk izračuna z linearno interpolacijo med mejnima vrednostima.</t>
  </si>
  <si>
    <t>3.</t>
  </si>
  <si>
    <t xml:space="preserve">Za merila, pri katerih nizke vrednosti vodijo k ugodnejšemu vrednotenju (cena)			</t>
  </si>
  <si>
    <t>Število točk = 100 x najnižja vrednost / vrednost ponudnika</t>
  </si>
  <si>
    <t>Število točk = (Y - vrednost ponudnika) / (Y - X) x 100)</t>
  </si>
  <si>
    <t>a) Ponudbe z vrednostjo X ali manj prejmejo 100 točk.
b) Ponudbe z vrednostjo Y ali več prejmejo 0 točk.
c) Za ponudbe z vrednostmi med X in Y se število točk izračuna z linearno interpolacijo med mejnima vrednostima.</t>
  </si>
  <si>
    <t>4.</t>
  </si>
  <si>
    <t xml:space="preserve">Binarna lestvica: Za merila, ki omogočajo le dve možni vrednosti („da/ne“, „uspešno/neuspešno“), se lahko za ocenjevanje uporabi naslednja tabela:	</t>
  </si>
  <si>
    <t>Ne, neuspešno, neskladno</t>
  </si>
  <si>
    <t>Da, uspešno, skladno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</si>
</sst>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"/>
  </numFmts>
  <fonts count="31" x14ac:knownFonts="1">
    <font>
      <sz val="10"/>
      <color theme="1"/>
      <name val="Arial"/>
      <scheme val="minor"/>
    </font>
    <font>
      <sz val="10"/>
      <color theme="1"/>
      <name val="Aptos"/>
    </font>
    <font>
      <b/>
      <sz val="26"/>
      <color rgb="FF035854"/>
      <name val="Arial"/>
      <family val="2"/>
    </font>
    <font>
      <b/>
      <sz val="26"/>
      <color rgb="FF035854"/>
      <name val="Aptos"/>
    </font>
    <font>
      <b/>
      <sz val="16"/>
      <color rgb="FF035854"/>
      <name val="Aptos"/>
    </font>
    <font>
      <b/>
      <sz val="11"/>
      <color theme="1"/>
      <name val="Aptos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ptos"/>
    </font>
    <font>
      <sz val="11"/>
      <color rgb="FF000000"/>
      <name val="Aptos"/>
    </font>
    <font>
      <b/>
      <sz val="11"/>
      <color rgb="FF000000"/>
      <name val="Arial"/>
      <family val="2"/>
    </font>
    <font>
      <b/>
      <sz val="11"/>
      <color rgb="FF000000"/>
      <name val="Aptos"/>
    </font>
    <font>
      <sz val="12"/>
      <color rgb="FF000000"/>
      <name val="Aptos"/>
    </font>
    <font>
      <b/>
      <sz val="12"/>
      <color rgb="FF000000"/>
      <name val="Aptos"/>
    </font>
    <font>
      <b/>
      <sz val="12"/>
      <color theme="1"/>
      <name val="Aptos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Aptos"/>
    </font>
    <font>
      <b/>
      <i/>
      <sz val="10"/>
      <color rgb="FFFF0000"/>
      <name val="Arial"/>
      <family val="2"/>
    </font>
    <font>
      <b/>
      <sz val="16"/>
      <color rgb="FF035854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ptos"/>
    </font>
    <font>
      <b/>
      <sz val="12"/>
      <color theme="1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2"/>
      <color rgb="FF000000"/>
      <name val="Aptos"/>
    </font>
  </fonts>
  <fills count="6">
    <fill>
      <patternFill patternType="none"/>
    </fill>
    <fill>
      <patternFill patternType="gray125"/>
    </fill>
    <fill>
      <patternFill patternType="solid">
        <fgColor rgb="FF89C4CD"/>
        <bgColor rgb="FF89C4CD"/>
      </patternFill>
    </fill>
    <fill>
      <patternFill patternType="solid">
        <fgColor rgb="FFABABAB"/>
        <bgColor rgb="FFABABAB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56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0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 vertical="center" wrapText="1" readingOrder="1"/>
    </xf>
    <xf numFmtId="0" fontId="10" fillId="0" borderId="11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9" fontId="12" fillId="0" borderId="12" xfId="0" applyNumberFormat="1" applyFont="1" applyBorder="1" applyAlignment="1">
      <alignment horizontal="center" vertical="center" wrapText="1" readingOrder="1"/>
    </xf>
    <xf numFmtId="164" fontId="12" fillId="0" borderId="13" xfId="0" applyNumberFormat="1" applyFont="1" applyBorder="1" applyAlignment="1">
      <alignment horizontal="center" vertical="center" wrapText="1" readingOrder="1"/>
    </xf>
    <xf numFmtId="164" fontId="12" fillId="0" borderId="11" xfId="0" applyNumberFormat="1" applyFont="1" applyBorder="1" applyAlignment="1">
      <alignment horizontal="center" vertical="center" wrapText="1" readingOrder="1"/>
    </xf>
    <xf numFmtId="164" fontId="12" fillId="0" borderId="14" xfId="0" applyNumberFormat="1" applyFont="1" applyBorder="1" applyAlignment="1">
      <alignment horizontal="center" vertical="center" wrapText="1" readingOrder="1"/>
    </xf>
    <xf numFmtId="1" fontId="12" fillId="0" borderId="15" xfId="0" applyNumberFormat="1" applyFont="1" applyBorder="1" applyAlignment="1">
      <alignment horizontal="center" vertical="center" wrapText="1" readingOrder="1"/>
    </xf>
    <xf numFmtId="1" fontId="12" fillId="0" borderId="11" xfId="0" applyNumberFormat="1" applyFont="1" applyBorder="1" applyAlignment="1">
      <alignment horizontal="center" vertical="center" wrapText="1" readingOrder="1"/>
    </xf>
    <xf numFmtId="1" fontId="12" fillId="0" borderId="14" xfId="0" applyNumberFormat="1" applyFont="1" applyBorder="1" applyAlignment="1">
      <alignment horizontal="center" vertical="center" wrapText="1" readingOrder="1"/>
    </xf>
    <xf numFmtId="1" fontId="12" fillId="0" borderId="16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 readingOrder="1"/>
    </xf>
    <xf numFmtId="9" fontId="12" fillId="0" borderId="0" xfId="0" applyNumberFormat="1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1" fontId="12" fillId="0" borderId="0" xfId="0" applyNumberFormat="1" applyFont="1" applyAlignment="1">
      <alignment horizontal="center" vertical="center" wrapText="1" readingOrder="1"/>
    </xf>
    <xf numFmtId="0" fontId="12" fillId="0" borderId="13" xfId="0" applyFont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  <xf numFmtId="0" fontId="12" fillId="0" borderId="15" xfId="0" applyFont="1" applyBorder="1" applyAlignment="1">
      <alignment horizontal="center" vertical="center" wrapText="1" readingOrder="1"/>
    </xf>
    <xf numFmtId="0" fontId="12" fillId="0" borderId="16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wrapText="1" readingOrder="1"/>
    </xf>
    <xf numFmtId="0" fontId="10" fillId="0" borderId="10" xfId="0" applyFont="1" applyBorder="1" applyAlignment="1">
      <alignment horizontal="left" vertical="center" wrapText="1" readingOrder="1"/>
    </xf>
    <xf numFmtId="0" fontId="9" fillId="0" borderId="11" xfId="0" applyFont="1" applyBorder="1" applyAlignment="1">
      <alignment horizontal="center" wrapText="1" readingOrder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9" fontId="14" fillId="3" borderId="19" xfId="0" applyNumberFormat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1" fontId="14" fillId="3" borderId="22" xfId="0" applyNumberFormat="1" applyFont="1" applyFill="1" applyBorder="1" applyAlignment="1">
      <alignment horizontal="center" vertical="center" wrapText="1"/>
    </xf>
    <xf numFmtId="1" fontId="14" fillId="3" borderId="18" xfId="0" applyNumberFormat="1" applyFont="1" applyFill="1" applyBorder="1" applyAlignment="1">
      <alignment horizontal="center" vertical="center" wrapText="1"/>
    </xf>
    <xf numFmtId="1" fontId="14" fillId="3" borderId="2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2" borderId="2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 readingOrder="1"/>
    </xf>
    <xf numFmtId="1" fontId="19" fillId="0" borderId="11" xfId="0" applyNumberFormat="1" applyFont="1" applyBorder="1" applyAlignment="1">
      <alignment horizontal="center" vertical="center" wrapText="1" readingOrder="1"/>
    </xf>
    <xf numFmtId="1" fontId="19" fillId="0" borderId="25" xfId="0" applyNumberFormat="1" applyFont="1" applyBorder="1" applyAlignment="1">
      <alignment horizontal="center" vertical="center" wrapText="1" readingOrder="1"/>
    </xf>
    <xf numFmtId="9" fontId="19" fillId="0" borderId="12" xfId="0" applyNumberFormat="1" applyFont="1" applyBorder="1" applyAlignment="1">
      <alignment horizontal="center" vertical="center" wrapText="1" readingOrder="1"/>
    </xf>
    <xf numFmtId="1" fontId="19" fillId="0" borderId="13" xfId="0" applyNumberFormat="1" applyFont="1" applyBorder="1" applyAlignment="1">
      <alignment horizontal="center" vertical="center" wrapText="1" readingOrder="1"/>
    </xf>
    <xf numFmtId="1" fontId="19" fillId="0" borderId="14" xfId="0" applyNumberFormat="1" applyFont="1" applyBorder="1" applyAlignment="1">
      <alignment horizontal="center" vertical="center" wrapText="1" readingOrder="1"/>
    </xf>
    <xf numFmtId="1" fontId="12" fillId="0" borderId="26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9" fontId="14" fillId="3" borderId="18" xfId="0" applyNumberFormat="1" applyFont="1" applyFill="1" applyBorder="1" applyAlignment="1">
      <alignment horizontal="center" vertical="center" wrapText="1"/>
    </xf>
    <xf numFmtId="9" fontId="14" fillId="3" borderId="2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0" fillId="0" borderId="0" xfId="0" applyFont="1" applyAlignment="1">
      <alignment wrapText="1"/>
    </xf>
    <xf numFmtId="0" fontId="9" fillId="0" borderId="13" xfId="0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 readingOrder="1"/>
    </xf>
    <xf numFmtId="0" fontId="13" fillId="0" borderId="13" xfId="0" applyFont="1" applyBorder="1" applyAlignment="1">
      <alignment horizontal="left" vertical="center" wrapText="1" readingOrder="1"/>
    </xf>
    <xf numFmtId="0" fontId="12" fillId="0" borderId="25" xfId="0" applyFont="1" applyBorder="1" applyAlignment="1">
      <alignment horizontal="center" vertical="center" wrapText="1" readingOrder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9" fontId="14" fillId="3" borderId="28" xfId="0" applyNumberFormat="1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1" fontId="14" fillId="3" borderId="32" xfId="0" applyNumberFormat="1" applyFont="1" applyFill="1" applyBorder="1" applyAlignment="1">
      <alignment horizontal="center" vertical="center" wrapText="1"/>
    </xf>
    <xf numFmtId="1" fontId="14" fillId="3" borderId="30" xfId="0" applyNumberFormat="1" applyFont="1" applyFill="1" applyBorder="1" applyAlignment="1">
      <alignment horizontal="center" vertical="center" wrapText="1"/>
    </xf>
    <xf numFmtId="1" fontId="14" fillId="3" borderId="3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9" fillId="0" borderId="13" xfId="0" applyFont="1" applyBorder="1" applyAlignment="1">
      <alignment horizontal="left" wrapText="1" readingOrder="1"/>
    </xf>
    <xf numFmtId="0" fontId="9" fillId="0" borderId="25" xfId="0" applyFont="1" applyBorder="1" applyAlignment="1">
      <alignment horizontal="center" wrapText="1" readingOrder="1"/>
    </xf>
    <xf numFmtId="0" fontId="9" fillId="0" borderId="33" xfId="0" applyFont="1" applyBorder="1" applyAlignment="1">
      <alignment horizontal="center" wrapText="1" readingOrder="1"/>
    </xf>
    <xf numFmtId="0" fontId="9" fillId="0" borderId="0" xfId="0" applyFont="1" applyAlignment="1">
      <alignment horizontal="left" wrapText="1" readingOrder="1"/>
    </xf>
    <xf numFmtId="0" fontId="9" fillId="0" borderId="0" xfId="0" applyFont="1" applyAlignment="1">
      <alignment horizontal="center" wrapText="1" readingOrder="1"/>
    </xf>
    <xf numFmtId="9" fontId="12" fillId="0" borderId="33" xfId="0" applyNumberFormat="1" applyFont="1" applyBorder="1" applyAlignment="1">
      <alignment horizontal="center" vertical="center" wrapText="1" readingOrder="1"/>
    </xf>
    <xf numFmtId="164" fontId="12" fillId="0" borderId="15" xfId="0" applyNumberFormat="1" applyFont="1" applyBorder="1" applyAlignment="1">
      <alignment horizontal="center" vertical="center" wrapText="1" readingOrder="1"/>
    </xf>
    <xf numFmtId="0" fontId="19" fillId="0" borderId="15" xfId="0" applyFont="1" applyBorder="1" applyAlignment="1">
      <alignment horizontal="center" vertical="center" wrapText="1" readingOrder="1"/>
    </xf>
    <xf numFmtId="0" fontId="14" fillId="3" borderId="29" xfId="0" applyFont="1" applyFill="1" applyBorder="1" applyAlignment="1">
      <alignment horizontal="left" vertical="center" wrapText="1"/>
    </xf>
    <xf numFmtId="9" fontId="14" fillId="3" borderId="34" xfId="0" applyNumberFormat="1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left" vertical="center" wrapText="1"/>
    </xf>
    <xf numFmtId="0" fontId="14" fillId="3" borderId="30" xfId="0" applyFont="1" applyFill="1" applyBorder="1" applyAlignment="1">
      <alignment horizontal="left" vertical="center" wrapText="1"/>
    </xf>
    <xf numFmtId="0" fontId="14" fillId="3" borderId="31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top"/>
    </xf>
    <xf numFmtId="0" fontId="5" fillId="2" borderId="35" xfId="0" applyFont="1" applyFill="1" applyBorder="1" applyAlignment="1">
      <alignment horizontal="center" vertical="center"/>
    </xf>
    <xf numFmtId="0" fontId="23" fillId="0" borderId="0" xfId="0" applyFont="1"/>
    <xf numFmtId="0" fontId="11" fillId="0" borderId="13" xfId="0" applyFont="1" applyBorder="1" applyAlignment="1">
      <alignment horizontal="left" vertical="center" wrapText="1" readingOrder="1"/>
    </xf>
    <xf numFmtId="9" fontId="12" fillId="0" borderId="25" xfId="0" applyNumberFormat="1" applyFont="1" applyBorder="1" applyAlignment="1">
      <alignment horizontal="center" vertical="center" wrapText="1" readingOrder="1"/>
    </xf>
    <xf numFmtId="2" fontId="12" fillId="0" borderId="13" xfId="0" applyNumberFormat="1" applyFont="1" applyBorder="1" applyAlignment="1">
      <alignment horizontal="center" vertical="center" wrapText="1" readingOrder="1"/>
    </xf>
    <xf numFmtId="2" fontId="12" fillId="0" borderId="11" xfId="0" applyNumberFormat="1" applyFont="1" applyBorder="1" applyAlignment="1">
      <alignment horizontal="center" vertical="center" wrapText="1" readingOrder="1"/>
    </xf>
    <xf numFmtId="2" fontId="12" fillId="0" borderId="14" xfId="0" applyNumberFormat="1" applyFont="1" applyBorder="1" applyAlignment="1">
      <alignment horizontal="center" vertical="center" wrapText="1" readingOrder="1"/>
    </xf>
    <xf numFmtId="9" fontId="14" fillId="3" borderId="30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 readingOrder="1"/>
    </xf>
    <xf numFmtId="0" fontId="13" fillId="0" borderId="42" xfId="0" applyFont="1" applyBorder="1" applyAlignment="1">
      <alignment horizontal="center" vertical="center" wrapText="1" readingOrder="1"/>
    </xf>
    <xf numFmtId="0" fontId="13" fillId="0" borderId="43" xfId="0" applyFont="1" applyBorder="1" applyAlignment="1">
      <alignment horizontal="center" vertical="center" wrapText="1" readingOrder="1"/>
    </xf>
    <xf numFmtId="0" fontId="13" fillId="0" borderId="44" xfId="0" applyFont="1" applyBorder="1" applyAlignment="1">
      <alignment horizontal="center" vertical="center" wrapText="1" readingOrder="1"/>
    </xf>
    <xf numFmtId="0" fontId="13" fillId="0" borderId="45" xfId="0" applyFont="1" applyBorder="1" applyAlignment="1">
      <alignment horizontal="center" vertical="center" wrapText="1" readingOrder="1"/>
    </xf>
    <xf numFmtId="0" fontId="13" fillId="0" borderId="46" xfId="0" applyFont="1" applyBorder="1" applyAlignment="1">
      <alignment horizontal="center" vertical="center" wrapText="1" readingOrder="1"/>
    </xf>
    <xf numFmtId="0" fontId="10" fillId="0" borderId="33" xfId="0" applyFont="1" applyBorder="1" applyAlignment="1">
      <alignment horizontal="center" vertical="center" wrapText="1" readingOrder="1"/>
    </xf>
    <xf numFmtId="9" fontId="12" fillId="0" borderId="13" xfId="0" applyNumberFormat="1" applyFont="1" applyBorder="1" applyAlignment="1">
      <alignment horizontal="center" vertical="center" wrapText="1" readingOrder="1"/>
    </xf>
    <xf numFmtId="9" fontId="12" fillId="0" borderId="14" xfId="0" applyNumberFormat="1" applyFont="1" applyBorder="1" applyAlignment="1">
      <alignment horizontal="center" vertical="center" wrapText="1" readingOrder="1"/>
    </xf>
    <xf numFmtId="0" fontId="12" fillId="0" borderId="47" xfId="0" applyFont="1" applyBorder="1" applyAlignment="1">
      <alignment horizontal="center" vertical="center" wrapText="1" readingOrder="1"/>
    </xf>
    <xf numFmtId="2" fontId="12" fillId="0" borderId="26" xfId="0" applyNumberFormat="1" applyFont="1" applyBorder="1" applyAlignment="1">
      <alignment horizontal="center" vertical="center" wrapText="1" readingOrder="1"/>
    </xf>
    <xf numFmtId="0" fontId="10" fillId="0" borderId="48" xfId="0" applyFont="1" applyBorder="1" applyAlignment="1">
      <alignment horizontal="center" vertical="center" wrapText="1" readingOrder="1"/>
    </xf>
    <xf numFmtId="0" fontId="12" fillId="0" borderId="49" xfId="0" applyFont="1" applyBorder="1" applyAlignment="1">
      <alignment horizontal="center" vertical="center" wrapText="1" readingOrder="1"/>
    </xf>
    <xf numFmtId="0" fontId="12" fillId="0" borderId="50" xfId="0" applyFont="1" applyBorder="1" applyAlignment="1">
      <alignment horizontal="center" vertical="center" wrapText="1" readingOrder="1"/>
    </xf>
    <xf numFmtId="9" fontId="12" fillId="0" borderId="51" xfId="0" applyNumberFormat="1" applyFont="1" applyBorder="1" applyAlignment="1">
      <alignment horizontal="center" vertical="center" wrapText="1" readingOrder="1"/>
    </xf>
    <xf numFmtId="0" fontId="12" fillId="0" borderId="52" xfId="0" applyFont="1" applyBorder="1" applyAlignment="1">
      <alignment horizontal="center" vertical="center" wrapText="1" readingOrder="1"/>
    </xf>
    <xf numFmtId="2" fontId="12" fillId="0" borderId="53" xfId="0" applyNumberFormat="1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 readingOrder="1"/>
    </xf>
    <xf numFmtId="9" fontId="12" fillId="5" borderId="11" xfId="0" applyNumberFormat="1" applyFont="1" applyFill="1" applyBorder="1" applyAlignment="1">
      <alignment horizontal="center" vertical="center" wrapText="1" readingOrder="1"/>
    </xf>
    <xf numFmtId="9" fontId="12" fillId="5" borderId="54" xfId="0" applyNumberFormat="1" applyFont="1" applyFill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1" fontId="12" fillId="0" borderId="25" xfId="0" applyNumberFormat="1" applyFont="1" applyBorder="1" applyAlignment="1">
      <alignment horizontal="center" vertical="center" wrapText="1" readingOrder="1"/>
    </xf>
    <xf numFmtId="2" fontId="12" fillId="0" borderId="15" xfId="0" applyNumberFormat="1" applyFont="1" applyBorder="1" applyAlignment="1">
      <alignment horizontal="center" vertical="center" wrapText="1" readingOrder="1"/>
    </xf>
    <xf numFmtId="9" fontId="14" fillId="3" borderId="5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0" fontId="26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right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6" fillId="2" borderId="37" xfId="0" applyFont="1" applyFill="1" applyBorder="1" applyAlignment="1">
      <alignment horizontal="center" vertical="center" wrapText="1"/>
    </xf>
    <xf numFmtId="0" fontId="7" fillId="0" borderId="38" xfId="0" applyFont="1" applyBorder="1"/>
    <xf numFmtId="0" fontId="14" fillId="0" borderId="0" xfId="0" applyFont="1" applyAlignment="1">
      <alignment wrapText="1"/>
    </xf>
    <xf numFmtId="0" fontId="27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38100</xdr:colOff>
      <xdr:row>28</xdr:row>
      <xdr:rowOff>0</xdr:rowOff>
    </xdr:from>
    <xdr:to>
      <xdr:col>1</xdr:col>
      <xdr:colOff>3632200</xdr:colOff>
      <xdr:row>37</xdr:row>
      <xdr:rowOff>25400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57E3808-F0E4-4FFE-FC3D-CB29524FF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6337300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6AA4"/>
      </a:accent1>
      <a:accent2>
        <a:srgbClr val="00BEE1"/>
      </a:accent2>
      <a:accent3>
        <a:srgbClr val="97BF0D"/>
      </a:accent3>
      <a:accent4>
        <a:srgbClr val="DCDB1F"/>
      </a:accent4>
      <a:accent5>
        <a:srgbClr val="6586C3"/>
      </a:accent5>
      <a:accent6>
        <a:srgbClr val="009791"/>
      </a:accent6>
      <a:hlink>
        <a:srgbClr val="006AA4"/>
      </a:hlink>
      <a:folHlink>
        <a:srgbClr val="006AA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/>
  </sheetViews>
  <sheetFormatPr baseColWidth="10" defaultColWidth="12.6640625" defaultRowHeight="15" customHeight="1" x14ac:dyDescent="0.15"/>
  <cols>
    <col min="1" max="1" width="1.1640625" customWidth="1"/>
    <col min="2" max="2" width="64.1640625" customWidth="1"/>
    <col min="3" max="3" width="47" customWidth="1"/>
    <col min="4" max="4" width="11.6640625" customWidth="1"/>
    <col min="5" max="5" width="12.1640625" customWidth="1"/>
    <col min="6" max="7" width="11.83203125" customWidth="1"/>
    <col min="8" max="8" width="7.6640625" customWidth="1"/>
    <col min="9" max="9" width="7" customWidth="1"/>
    <col min="10" max="10" width="7.1640625" customWidth="1"/>
    <col min="11" max="12" width="7.6640625" customWidth="1"/>
    <col min="13" max="15" width="8.83203125" customWidth="1"/>
    <col min="16" max="16" width="6.83203125" customWidth="1"/>
    <col min="17" max="17" width="12" customWidth="1"/>
    <col min="18" max="18" width="12.5" customWidth="1"/>
    <col min="19" max="19" width="12" customWidth="1"/>
    <col min="20" max="20" width="10.1640625" customWidth="1"/>
    <col min="21" max="21" width="8.83203125" customWidth="1"/>
    <col min="22" max="24" width="9" customWidth="1"/>
    <col min="25" max="25" width="9.33203125" customWidth="1"/>
    <col min="26" max="28" width="7.16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4" x14ac:dyDescent="0.2">
      <c r="A6" s="1"/>
      <c r="B6" s="1"/>
      <c r="C6" s="1"/>
      <c r="D6" s="2" t="s">
        <v>0</v>
      </c>
      <c r="E6" s="1"/>
      <c r="F6" s="1"/>
      <c r="H6" s="3"/>
      <c r="I6" s="1"/>
      <c r="J6" s="1"/>
      <c r="K6" s="1"/>
      <c r="L6" s="1"/>
      <c r="M6" s="1"/>
      <c r="N6" s="1"/>
      <c r="O6" s="1"/>
      <c r="P6" s="1"/>
      <c r="Q6" s="4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2" x14ac:dyDescent="0.2">
      <c r="A8" s="1"/>
      <c r="B8" s="4" t="s">
        <v>1</v>
      </c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51.75" customHeight="1" x14ac:dyDescent="0.2">
      <c r="A10" s="1"/>
      <c r="B10" s="5" t="s">
        <v>2</v>
      </c>
      <c r="C10" s="6" t="s">
        <v>3</v>
      </c>
      <c r="D10" s="7" t="s">
        <v>4</v>
      </c>
      <c r="E10" s="143" t="s">
        <v>5</v>
      </c>
      <c r="F10" s="144"/>
      <c r="G10" s="145"/>
      <c r="H10" s="143" t="s">
        <v>6</v>
      </c>
      <c r="I10" s="144"/>
      <c r="J10" s="145"/>
      <c r="K10" s="146" t="s">
        <v>7</v>
      </c>
      <c r="L10" s="147"/>
      <c r="M10" s="148"/>
      <c r="N10" s="1"/>
      <c r="O10" s="8"/>
      <c r="P10" s="9"/>
      <c r="Q10" s="9"/>
      <c r="R10" s="149"/>
      <c r="S10" s="150"/>
      <c r="T10" s="149"/>
      <c r="U10" s="150"/>
      <c r="V10" s="149"/>
      <c r="W10" s="150"/>
      <c r="X10" s="1"/>
      <c r="Y10" s="1"/>
      <c r="Z10" s="1"/>
    </row>
    <row r="11" spans="1:28" ht="18.75" customHeight="1" x14ac:dyDescent="0.2">
      <c r="A11" s="10"/>
      <c r="B11" s="11"/>
      <c r="C11" s="12"/>
      <c r="D11" s="13"/>
      <c r="E11" s="14" t="s">
        <v>8</v>
      </c>
      <c r="F11" s="15" t="s">
        <v>9</v>
      </c>
      <c r="G11" s="16" t="s">
        <v>10</v>
      </c>
      <c r="H11" s="14" t="s">
        <v>8</v>
      </c>
      <c r="I11" s="15" t="s">
        <v>9</v>
      </c>
      <c r="J11" s="16" t="s">
        <v>10</v>
      </c>
      <c r="K11" s="14" t="s">
        <v>8</v>
      </c>
      <c r="L11" s="15" t="s">
        <v>9</v>
      </c>
      <c r="M11" s="16" t="s">
        <v>10</v>
      </c>
      <c r="N11" s="10"/>
      <c r="O11" s="17"/>
      <c r="P11" s="17"/>
      <c r="Q11" s="17"/>
      <c r="R11" s="18"/>
      <c r="S11" s="18"/>
      <c r="T11" s="18"/>
      <c r="U11" s="18"/>
      <c r="V11" s="18"/>
      <c r="W11" s="18"/>
      <c r="X11" s="10"/>
      <c r="Y11" s="10"/>
      <c r="Z11" s="10"/>
    </row>
    <row r="12" spans="1:28" ht="16" x14ac:dyDescent="0.2">
      <c r="A12" s="1"/>
      <c r="B12" s="19" t="s">
        <v>11</v>
      </c>
      <c r="C12" s="12" t="s">
        <v>12</v>
      </c>
      <c r="D12" s="20">
        <v>0.5</v>
      </c>
      <c r="E12" s="21">
        <v>0</v>
      </c>
      <c r="F12" s="22">
        <v>0</v>
      </c>
      <c r="G12" s="23">
        <v>0</v>
      </c>
      <c r="H12" s="24">
        <f t="shared" ref="H12:J12" si="0">IF(E12=0,0,MIN($E$12:$G$12)*100/E12)</f>
        <v>0</v>
      </c>
      <c r="I12" s="25">
        <f t="shared" si="0"/>
        <v>0</v>
      </c>
      <c r="J12" s="26">
        <f t="shared" si="0"/>
        <v>0</v>
      </c>
      <c r="K12" s="24">
        <f t="shared" ref="K12:M12" si="1">H12*$D$12</f>
        <v>0</v>
      </c>
      <c r="L12" s="25">
        <f t="shared" si="1"/>
        <v>0</v>
      </c>
      <c r="M12" s="27">
        <f t="shared" si="1"/>
        <v>0</v>
      </c>
      <c r="N12" s="1"/>
      <c r="O12" s="28"/>
      <c r="P12" s="29"/>
      <c r="Q12" s="30"/>
      <c r="R12" s="31"/>
      <c r="S12" s="31"/>
      <c r="T12" s="29"/>
      <c r="U12" s="32"/>
      <c r="V12" s="29"/>
      <c r="W12" s="29"/>
      <c r="X12" s="1"/>
      <c r="Y12" s="1"/>
      <c r="Z12" s="1"/>
    </row>
    <row r="13" spans="1:28" ht="16" x14ac:dyDescent="0.2">
      <c r="A13" s="1"/>
      <c r="B13" s="19" t="s">
        <v>13</v>
      </c>
      <c r="C13" s="12" t="s">
        <v>14</v>
      </c>
      <c r="D13" s="20"/>
      <c r="E13" s="33"/>
      <c r="F13" s="34"/>
      <c r="G13" s="35"/>
      <c r="H13" s="36">
        <f t="shared" ref="H13:J13" si="2">IF(E13="very good",100,IF(E13="good",80,IF(E13="satisfactory",50,IF(E13="sufficient",30,IF(E13="insufficient",0,0)))))</f>
        <v>0</v>
      </c>
      <c r="I13" s="34">
        <f t="shared" si="2"/>
        <v>0</v>
      </c>
      <c r="J13" s="35">
        <f t="shared" si="2"/>
        <v>0</v>
      </c>
      <c r="K13" s="36">
        <f t="shared" ref="K13:M13" si="3">H13*$D$13</f>
        <v>0</v>
      </c>
      <c r="L13" s="34">
        <f t="shared" si="3"/>
        <v>0</v>
      </c>
      <c r="M13" s="37">
        <f t="shared" si="3"/>
        <v>0</v>
      </c>
      <c r="N13" s="1"/>
      <c r="O13" s="28"/>
      <c r="P13" s="38"/>
      <c r="Q13" s="30"/>
      <c r="R13" s="29"/>
      <c r="S13" s="29"/>
      <c r="T13" s="29"/>
      <c r="U13" s="29"/>
      <c r="V13" s="29"/>
      <c r="W13" s="29"/>
      <c r="X13" s="1"/>
      <c r="Y13" s="1"/>
      <c r="Z13" s="1"/>
    </row>
    <row r="14" spans="1:28" ht="39.75" customHeight="1" x14ac:dyDescent="0.2">
      <c r="A14" s="1"/>
      <c r="B14" s="19" t="s">
        <v>15</v>
      </c>
      <c r="C14" s="12" t="s">
        <v>16</v>
      </c>
      <c r="D14" s="20"/>
      <c r="E14" s="33"/>
      <c r="F14" s="34"/>
      <c r="G14" s="35"/>
      <c r="H14" s="24">
        <f t="shared" ref="H14:J14" si="4">IF(E14=0,0,E14*100/MAX($E$14:$G$14))</f>
        <v>0</v>
      </c>
      <c r="I14" s="25">
        <f t="shared" si="4"/>
        <v>0</v>
      </c>
      <c r="J14" s="26">
        <f t="shared" si="4"/>
        <v>0</v>
      </c>
      <c r="K14" s="24">
        <f t="shared" ref="K14:M14" si="5">H14*$D$14</f>
        <v>0</v>
      </c>
      <c r="L14" s="25">
        <f t="shared" si="5"/>
        <v>0</v>
      </c>
      <c r="M14" s="27">
        <f t="shared" si="5"/>
        <v>0</v>
      </c>
      <c r="N14" s="1"/>
      <c r="O14" s="28"/>
      <c r="P14" s="38"/>
      <c r="Q14" s="30"/>
      <c r="R14" s="29"/>
      <c r="S14" s="29"/>
      <c r="T14" s="29"/>
      <c r="U14" s="32"/>
      <c r="V14" s="32"/>
      <c r="W14" s="32"/>
      <c r="X14" s="1"/>
      <c r="Y14" s="1"/>
      <c r="Z14" s="1"/>
    </row>
    <row r="15" spans="1:28" ht="16" x14ac:dyDescent="0.2">
      <c r="A15" s="1"/>
      <c r="B15" s="39" t="s">
        <v>17</v>
      </c>
      <c r="C15" s="40" t="s">
        <v>18</v>
      </c>
      <c r="D15" s="20"/>
      <c r="E15" s="33"/>
      <c r="F15" s="34"/>
      <c r="G15" s="35"/>
      <c r="H15" s="24">
        <f t="shared" ref="H15:J15" si="6">IF(E15="yes",100,0)</f>
        <v>0</v>
      </c>
      <c r="I15" s="25">
        <f t="shared" si="6"/>
        <v>0</v>
      </c>
      <c r="J15" s="26">
        <f t="shared" si="6"/>
        <v>0</v>
      </c>
      <c r="K15" s="24">
        <f t="shared" ref="K15:M15" si="7">H15*$D$15</f>
        <v>0</v>
      </c>
      <c r="L15" s="25">
        <f t="shared" si="7"/>
        <v>0</v>
      </c>
      <c r="M15" s="27">
        <f t="shared" si="7"/>
        <v>0</v>
      </c>
      <c r="N15" s="1"/>
      <c r="O15" s="28"/>
      <c r="P15" s="38"/>
      <c r="Q15" s="30"/>
      <c r="R15" s="29"/>
      <c r="S15" s="29"/>
      <c r="T15" s="29"/>
      <c r="U15" s="32"/>
      <c r="V15" s="32"/>
      <c r="W15" s="32"/>
      <c r="X15" s="1"/>
      <c r="Y15" s="1"/>
      <c r="Z15" s="1"/>
    </row>
    <row r="16" spans="1:28" ht="17" x14ac:dyDescent="0.2">
      <c r="A16" s="1"/>
      <c r="B16" s="41" t="s">
        <v>19</v>
      </c>
      <c r="C16" s="42"/>
      <c r="D16" s="43">
        <f>SUM(D12:D15)</f>
        <v>0.5</v>
      </c>
      <c r="E16" s="44"/>
      <c r="F16" s="42"/>
      <c r="G16" s="45"/>
      <c r="H16" s="46"/>
      <c r="I16" s="42"/>
      <c r="J16" s="45"/>
      <c r="K16" s="47">
        <f t="shared" ref="K16:M16" si="8">SUM(K12:K15)</f>
        <v>0</v>
      </c>
      <c r="L16" s="48">
        <f t="shared" si="8"/>
        <v>0</v>
      </c>
      <c r="M16" s="49">
        <f t="shared" si="8"/>
        <v>0</v>
      </c>
      <c r="N16" s="1"/>
      <c r="O16" s="50"/>
      <c r="P16" s="50"/>
      <c r="Q16" s="51"/>
      <c r="R16" s="50"/>
      <c r="S16" s="50"/>
      <c r="T16" s="50"/>
      <c r="U16" s="50"/>
      <c r="V16" s="52"/>
      <c r="W16" s="52"/>
      <c r="X16" s="1"/>
      <c r="Y16" s="1"/>
      <c r="Z16" s="1"/>
    </row>
    <row r="17" spans="1:28" ht="18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53" t="s">
        <v>20</v>
      </c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2.5" customHeight="1" x14ac:dyDescent="0.2">
      <c r="A19" s="1"/>
      <c r="B19" s="4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7.5" customHeight="1" x14ac:dyDescent="0.2">
      <c r="A20" s="1"/>
      <c r="B20" s="55"/>
      <c r="C20" s="1"/>
      <c r="D20" s="1"/>
      <c r="E20" s="1"/>
      <c r="F20" s="1"/>
      <c r="G20" s="1"/>
      <c r="H20" s="1"/>
      <c r="I20" s="1"/>
      <c r="J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1" customHeight="1" x14ac:dyDescent="0.2">
      <c r="A21" s="1"/>
      <c r="B21" s="5" t="s">
        <v>2</v>
      </c>
      <c r="C21" s="6" t="s">
        <v>3</v>
      </c>
      <c r="D21" s="6" t="s">
        <v>22</v>
      </c>
      <c r="E21" s="56" t="s">
        <v>23</v>
      </c>
      <c r="F21" s="7" t="s">
        <v>4</v>
      </c>
      <c r="G21" s="143" t="s">
        <v>24</v>
      </c>
      <c r="H21" s="144"/>
      <c r="I21" s="145"/>
      <c r="J21" s="143" t="s">
        <v>6</v>
      </c>
      <c r="K21" s="144"/>
      <c r="L21" s="145"/>
      <c r="M21" s="146" t="s">
        <v>7</v>
      </c>
      <c r="N21" s="147"/>
      <c r="O21" s="148"/>
      <c r="P21" s="1"/>
      <c r="Q21" s="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">
      <c r="A22" s="1"/>
      <c r="B22" s="11"/>
      <c r="C22" s="12"/>
      <c r="D22" s="12"/>
      <c r="E22" s="12"/>
      <c r="F22" s="13"/>
      <c r="G22" s="14" t="s">
        <v>8</v>
      </c>
      <c r="H22" s="15" t="s">
        <v>9</v>
      </c>
      <c r="I22" s="16" t="s">
        <v>10</v>
      </c>
      <c r="J22" s="14" t="s">
        <v>8</v>
      </c>
      <c r="K22" s="15" t="s">
        <v>9</v>
      </c>
      <c r="L22" s="16" t="s">
        <v>10</v>
      </c>
      <c r="M22" s="14" t="s">
        <v>8</v>
      </c>
      <c r="N22" s="15" t="s">
        <v>9</v>
      </c>
      <c r="O22" s="16" t="s">
        <v>10</v>
      </c>
      <c r="P22" s="1"/>
      <c r="Q22" s="4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">
      <c r="A23" s="1"/>
      <c r="B23" s="19" t="s">
        <v>25</v>
      </c>
      <c r="C23" s="57" t="s">
        <v>26</v>
      </c>
      <c r="D23" s="58"/>
      <c r="E23" s="59"/>
      <c r="F23" s="60"/>
      <c r="G23" s="61"/>
      <c r="H23" s="58"/>
      <c r="I23" s="62"/>
      <c r="J23" s="24">
        <f t="shared" ref="J23:L23" si="9">IF(G23&gt;=$D$23,100,IF(G23&lt;=$E$23,0,(G23-$E$23)/($D$23-$E$23)*100))</f>
        <v>100</v>
      </c>
      <c r="K23" s="24">
        <f t="shared" si="9"/>
        <v>100</v>
      </c>
      <c r="L23" s="24">
        <f t="shared" si="9"/>
        <v>100</v>
      </c>
      <c r="M23" s="24">
        <f t="shared" ref="M23:O23" si="10">J23*$F$23</f>
        <v>0</v>
      </c>
      <c r="N23" s="24">
        <f t="shared" si="10"/>
        <v>0</v>
      </c>
      <c r="O23" s="63">
        <f t="shared" si="10"/>
        <v>0</v>
      </c>
      <c r="P23" s="1"/>
      <c r="Q23" s="64"/>
      <c r="R23" s="29"/>
      <c r="S23" s="30"/>
      <c r="T23" s="31"/>
      <c r="U23" s="31"/>
      <c r="V23" s="29"/>
      <c r="W23" s="32"/>
      <c r="X23" s="29"/>
      <c r="Y23" s="29"/>
      <c r="Z23" s="1"/>
      <c r="AA23" s="1"/>
      <c r="AB23" s="1"/>
    </row>
    <row r="24" spans="1:28" ht="15.75" customHeight="1" x14ac:dyDescent="0.2">
      <c r="A24" s="1"/>
      <c r="B24" s="19" t="s">
        <v>27</v>
      </c>
      <c r="C24" s="57" t="s">
        <v>28</v>
      </c>
      <c r="D24" s="58"/>
      <c r="E24" s="59"/>
      <c r="F24" s="60"/>
      <c r="G24" s="61"/>
      <c r="H24" s="58"/>
      <c r="I24" s="62"/>
      <c r="J24" s="24">
        <f t="shared" ref="J24:L24" si="11">IF(G24&lt;=$D$24,100,IF(G24&gt;=$E$24,0,($E$24-G24)/($E$24-$D$24)*100))</f>
        <v>100</v>
      </c>
      <c r="K24" s="24">
        <f t="shared" si="11"/>
        <v>100</v>
      </c>
      <c r="L24" s="24">
        <f t="shared" si="11"/>
        <v>100</v>
      </c>
      <c r="M24" s="24">
        <f t="shared" ref="M24:O24" si="12">J24*$F$24</f>
        <v>0</v>
      </c>
      <c r="N24" s="24">
        <f t="shared" si="12"/>
        <v>0</v>
      </c>
      <c r="O24" s="63">
        <f t="shared" si="12"/>
        <v>0</v>
      </c>
      <c r="P24" s="1"/>
      <c r="Q24" s="64"/>
      <c r="R24" s="29"/>
      <c r="S24" s="30"/>
      <c r="T24" s="29"/>
      <c r="U24" s="29"/>
      <c r="V24" s="29"/>
      <c r="W24" s="29"/>
      <c r="X24" s="29"/>
      <c r="Y24" s="29"/>
      <c r="Z24" s="1"/>
      <c r="AA24" s="1"/>
      <c r="AB24" s="1"/>
    </row>
    <row r="25" spans="1:28" ht="21.75" customHeight="1" x14ac:dyDescent="0.2">
      <c r="A25" s="1"/>
      <c r="B25" s="41" t="s">
        <v>19</v>
      </c>
      <c r="C25" s="42"/>
      <c r="D25" s="65"/>
      <c r="E25" s="66"/>
      <c r="F25" s="43">
        <f>SUM(F23:F24)</f>
        <v>0</v>
      </c>
      <c r="G25" s="44"/>
      <c r="H25" s="42"/>
      <c r="I25" s="45"/>
      <c r="J25" s="46"/>
      <c r="K25" s="42"/>
      <c r="L25" s="45"/>
      <c r="M25" s="47">
        <f t="shared" ref="M25:O25" si="13">SUM(M23:M24)</f>
        <v>0</v>
      </c>
      <c r="N25" s="48">
        <f t="shared" si="13"/>
        <v>0</v>
      </c>
      <c r="O25" s="49">
        <f t="shared" si="13"/>
        <v>0</v>
      </c>
      <c r="P25" s="1"/>
      <c r="Q25" s="50"/>
      <c r="R25" s="50"/>
      <c r="S25" s="51"/>
      <c r="T25" s="50"/>
      <c r="U25" s="50"/>
      <c r="V25" s="50"/>
      <c r="W25" s="50"/>
      <c r="X25" s="52"/>
      <c r="Y25" s="52"/>
      <c r="Z25" s="1"/>
      <c r="AA25" s="1"/>
      <c r="AB25" s="1"/>
    </row>
    <row r="26" spans="1:28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3" t="s">
        <v>20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">
      <c r="A27" s="1"/>
      <c r="B27" s="6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">
      <c r="A28" s="1"/>
      <c r="B28" s="67"/>
      <c r="C28" s="6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">
      <c r="A29" s="1"/>
      <c r="B29" s="6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15"/>
    <row r="228" spans="1:28" ht="15.75" customHeight="1" x14ac:dyDescent="0.15"/>
    <row r="229" spans="1:28" ht="15.75" customHeight="1" x14ac:dyDescent="0.15"/>
    <row r="230" spans="1:28" ht="15.75" customHeight="1" x14ac:dyDescent="0.15"/>
    <row r="231" spans="1:28" ht="15.75" customHeight="1" x14ac:dyDescent="0.15"/>
    <row r="232" spans="1:28" ht="15.75" customHeight="1" x14ac:dyDescent="0.15"/>
    <row r="233" spans="1:28" ht="15.75" customHeight="1" x14ac:dyDescent="0.15"/>
    <row r="234" spans="1:28" ht="15.75" customHeight="1" x14ac:dyDescent="0.15"/>
    <row r="235" spans="1:28" ht="15.75" customHeight="1" x14ac:dyDescent="0.15"/>
    <row r="236" spans="1:28" ht="15.75" customHeight="1" x14ac:dyDescent="0.15"/>
    <row r="237" spans="1:28" ht="15.75" customHeight="1" x14ac:dyDescent="0.15"/>
    <row r="238" spans="1:28" ht="15.75" customHeight="1" x14ac:dyDescent="0.15"/>
    <row r="239" spans="1:28" ht="15.75" customHeight="1" x14ac:dyDescent="0.15"/>
    <row r="240" spans="1:28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9">
    <mergeCell ref="R10:S10"/>
    <mergeCell ref="T10:U10"/>
    <mergeCell ref="V10:W10"/>
    <mergeCell ref="G21:I21"/>
    <mergeCell ref="J21:L21"/>
    <mergeCell ref="M21:O21"/>
    <mergeCell ref="E10:G10"/>
    <mergeCell ref="H10:J10"/>
    <mergeCell ref="K10:M10"/>
  </mergeCells>
  <pageMargins left="0.7" right="0.7" top="0.78740157499999996" bottom="0.78740157499999996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Pojasnila!$G$18:$G$22</xm:f>
          </x14:formula1>
          <xm:sqref>E14:G15</xm:sqref>
        </x14:dataValidation>
        <x14:dataValidation type="list" allowBlank="1" showErrorMessage="1" xr:uid="{00000000-0002-0000-0000-000001000000}">
          <x14:formula1>
            <xm:f>Pojasnila!$G$4:$G$8</xm:f>
          </x14:formula1>
          <xm:sqref>E13:G13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baseColWidth="10" defaultColWidth="12.6640625" defaultRowHeight="15" customHeight="1" x14ac:dyDescent="0.15"/>
  <cols>
    <col min="1" max="1" width="2.83203125" customWidth="1"/>
    <col min="2" max="2" width="38.6640625" customWidth="1"/>
    <col min="3" max="3" width="18.5" customWidth="1"/>
    <col min="4" max="4" width="10.1640625" customWidth="1"/>
    <col min="5" max="13" width="12" customWidth="1"/>
    <col min="14" max="14" width="6.83203125" customWidth="1"/>
    <col min="15" max="15" width="12" customWidth="1"/>
    <col min="16" max="16" width="12.5" customWidth="1"/>
    <col min="17" max="17" width="12" customWidth="1"/>
    <col min="18" max="18" width="10.1640625" customWidth="1"/>
    <col min="19" max="19" width="8.83203125" customWidth="1"/>
    <col min="20" max="22" width="9" customWidth="1"/>
    <col min="23" max="23" width="9.33203125" customWidth="1"/>
    <col min="24" max="28" width="7.1640625" customWidth="1"/>
    <col min="29" max="29" width="9.6640625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3" x14ac:dyDescent="0.2">
      <c r="A6" s="1"/>
      <c r="B6" s="1"/>
      <c r="C6" s="1"/>
      <c r="D6" s="2" t="s">
        <v>29</v>
      </c>
      <c r="F6" s="1"/>
      <c r="G6" s="1"/>
      <c r="H6" s="1"/>
      <c r="I6" s="1"/>
      <c r="J6" s="1"/>
      <c r="K6" s="1"/>
      <c r="L6" s="1"/>
      <c r="M6" s="1"/>
      <c r="N6" s="1"/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2" x14ac:dyDescent="0.2">
      <c r="A8" s="1"/>
      <c r="B8" s="4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2.25" customHeight="1" x14ac:dyDescent="0.2">
      <c r="A10" s="1"/>
      <c r="B10" s="5" t="s">
        <v>31</v>
      </c>
      <c r="C10" s="6" t="s">
        <v>3</v>
      </c>
      <c r="D10" s="7" t="s">
        <v>4</v>
      </c>
      <c r="E10" s="143" t="s">
        <v>24</v>
      </c>
      <c r="F10" s="144"/>
      <c r="G10" s="145"/>
      <c r="H10" s="143" t="s">
        <v>6</v>
      </c>
      <c r="I10" s="144"/>
      <c r="J10" s="145"/>
      <c r="K10" s="146" t="s">
        <v>32</v>
      </c>
      <c r="L10" s="147"/>
      <c r="M10" s="148"/>
      <c r="N10" s="1"/>
      <c r="O10" s="8"/>
      <c r="P10" s="9"/>
      <c r="Q10" s="9"/>
      <c r="R10" s="149"/>
      <c r="S10" s="150"/>
      <c r="T10" s="149"/>
      <c r="U10" s="150"/>
      <c r="V10" s="149"/>
      <c r="W10" s="150"/>
      <c r="X10" s="1"/>
      <c r="Y10" s="1"/>
      <c r="Z10" s="1"/>
      <c r="AA10" s="1"/>
      <c r="AB10" s="1"/>
      <c r="AC10" s="1"/>
    </row>
    <row r="11" spans="1:29" ht="18.75" customHeight="1" x14ac:dyDescent="0.2">
      <c r="A11" s="10"/>
      <c r="B11" s="69"/>
      <c r="C11" s="70"/>
      <c r="D11" s="13"/>
      <c r="E11" s="14" t="s">
        <v>8</v>
      </c>
      <c r="F11" s="15" t="s">
        <v>9</v>
      </c>
      <c r="G11" s="16" t="s">
        <v>10</v>
      </c>
      <c r="H11" s="14" t="s">
        <v>8</v>
      </c>
      <c r="I11" s="15" t="s">
        <v>9</v>
      </c>
      <c r="J11" s="16" t="s">
        <v>10</v>
      </c>
      <c r="K11" s="14" t="s">
        <v>8</v>
      </c>
      <c r="L11" s="15" t="s">
        <v>9</v>
      </c>
      <c r="M11" s="16" t="s">
        <v>10</v>
      </c>
      <c r="N11" s="10"/>
      <c r="O11" s="17"/>
      <c r="P11" s="17"/>
      <c r="Q11" s="17"/>
      <c r="R11" s="18"/>
      <c r="S11" s="18"/>
      <c r="T11" s="18"/>
      <c r="U11" s="18"/>
      <c r="V11" s="18"/>
      <c r="W11" s="18"/>
      <c r="X11" s="10"/>
      <c r="Y11" s="10"/>
      <c r="Z11" s="10"/>
      <c r="AA11" s="10"/>
      <c r="AB11" s="10"/>
      <c r="AC11" s="10"/>
    </row>
    <row r="12" spans="1:29" ht="51" x14ac:dyDescent="0.2">
      <c r="A12" s="1"/>
      <c r="B12" s="71" t="s">
        <v>11</v>
      </c>
      <c r="C12" s="72" t="s">
        <v>12</v>
      </c>
      <c r="D12" s="20">
        <v>0.6</v>
      </c>
      <c r="E12" s="21">
        <v>20000</v>
      </c>
      <c r="F12" s="22">
        <v>24000</v>
      </c>
      <c r="G12" s="23">
        <v>21000</v>
      </c>
      <c r="H12" s="36">
        <f t="shared" ref="H12:J12" si="0">MIN($E$12:$G$12)*100/E12</f>
        <v>100</v>
      </c>
      <c r="I12" s="25">
        <f t="shared" si="0"/>
        <v>83.333333333333329</v>
      </c>
      <c r="J12" s="26">
        <f t="shared" si="0"/>
        <v>95.238095238095241</v>
      </c>
      <c r="K12" s="24">
        <f t="shared" ref="K12:M12" si="1">H12*$D$12</f>
        <v>60</v>
      </c>
      <c r="L12" s="25">
        <f t="shared" si="1"/>
        <v>49.999999999999993</v>
      </c>
      <c r="M12" s="26">
        <f t="shared" si="1"/>
        <v>57.142857142857146</v>
      </c>
      <c r="N12" s="1"/>
      <c r="O12" s="28"/>
      <c r="P12" s="29"/>
      <c r="Q12" s="30"/>
      <c r="R12" s="31"/>
      <c r="S12" s="31"/>
      <c r="T12" s="29"/>
      <c r="U12" s="32"/>
      <c r="V12" s="29"/>
      <c r="W12" s="29"/>
      <c r="X12" s="1"/>
      <c r="Y12" s="1"/>
      <c r="Z12" s="1"/>
      <c r="AA12" s="1"/>
      <c r="AB12" s="1"/>
      <c r="AC12" s="1"/>
    </row>
    <row r="13" spans="1:29" ht="17" x14ac:dyDescent="0.2">
      <c r="A13" s="1"/>
      <c r="B13" s="71" t="s">
        <v>33</v>
      </c>
      <c r="C13" s="72" t="s">
        <v>18</v>
      </c>
      <c r="D13" s="20">
        <v>0.1</v>
      </c>
      <c r="E13" s="33" t="s">
        <v>34</v>
      </c>
      <c r="F13" s="33" t="s">
        <v>35</v>
      </c>
      <c r="G13" s="33" t="s">
        <v>35</v>
      </c>
      <c r="H13" s="36">
        <v>100</v>
      </c>
      <c r="I13" s="34">
        <v>0</v>
      </c>
      <c r="J13" s="35">
        <v>0</v>
      </c>
      <c r="K13" s="36">
        <f t="shared" ref="K13:M13" si="2">H13*$D$13</f>
        <v>10</v>
      </c>
      <c r="L13" s="34">
        <f t="shared" si="2"/>
        <v>0</v>
      </c>
      <c r="M13" s="35">
        <f t="shared" si="2"/>
        <v>0</v>
      </c>
      <c r="N13" s="1"/>
      <c r="O13" s="28"/>
      <c r="P13" s="38"/>
      <c r="Q13" s="30"/>
      <c r="R13" s="29"/>
      <c r="S13" s="29"/>
      <c r="T13" s="29"/>
      <c r="U13" s="29"/>
      <c r="V13" s="29"/>
      <c r="W13" s="29"/>
      <c r="X13" s="1"/>
      <c r="Y13" s="1"/>
      <c r="Z13" s="1"/>
      <c r="AA13" s="1"/>
      <c r="AB13" s="1"/>
      <c r="AC13" s="1"/>
    </row>
    <row r="14" spans="1:29" ht="39.75" customHeight="1" x14ac:dyDescent="0.2">
      <c r="A14" s="1"/>
      <c r="B14" s="71" t="s">
        <v>36</v>
      </c>
      <c r="C14" s="72" t="s">
        <v>18</v>
      </c>
      <c r="D14" s="20">
        <v>0.3</v>
      </c>
      <c r="E14" s="33" t="s">
        <v>35</v>
      </c>
      <c r="F14" s="33" t="s">
        <v>34</v>
      </c>
      <c r="G14" s="33" t="s">
        <v>34</v>
      </c>
      <c r="H14" s="36">
        <v>0</v>
      </c>
      <c r="I14" s="25">
        <v>100</v>
      </c>
      <c r="J14" s="26">
        <v>100</v>
      </c>
      <c r="K14" s="24">
        <f t="shared" ref="K14:M14" si="3">H14*$D$14</f>
        <v>0</v>
      </c>
      <c r="L14" s="25">
        <f t="shared" si="3"/>
        <v>30</v>
      </c>
      <c r="M14" s="26">
        <f t="shared" si="3"/>
        <v>30</v>
      </c>
      <c r="N14" s="1"/>
      <c r="O14" s="28"/>
      <c r="P14" s="38"/>
      <c r="Q14" s="30"/>
      <c r="R14" s="29"/>
      <c r="S14" s="29"/>
      <c r="T14" s="29"/>
      <c r="U14" s="32"/>
      <c r="V14" s="32"/>
      <c r="W14" s="32"/>
      <c r="X14" s="1"/>
      <c r="Y14" s="1"/>
      <c r="Z14" s="1"/>
      <c r="AA14" s="1"/>
      <c r="AB14" s="1"/>
      <c r="AC14" s="1"/>
    </row>
    <row r="15" spans="1:29" ht="16" x14ac:dyDescent="0.2">
      <c r="A15" s="1"/>
      <c r="B15" s="73"/>
      <c r="C15" s="74"/>
      <c r="D15" s="75">
        <f>SUM(D12:D14)</f>
        <v>1</v>
      </c>
      <c r="E15" s="76"/>
      <c r="F15" s="76"/>
      <c r="G15" s="76"/>
      <c r="H15" s="76"/>
      <c r="I15" s="76"/>
      <c r="J15" s="77"/>
      <c r="K15" s="78">
        <f t="shared" ref="K15:M15" si="4">SUM(K12:K14)</f>
        <v>70</v>
      </c>
      <c r="L15" s="79">
        <f t="shared" si="4"/>
        <v>80</v>
      </c>
      <c r="M15" s="80">
        <f t="shared" si="4"/>
        <v>87.142857142857139</v>
      </c>
      <c r="N15" s="1"/>
      <c r="O15" s="52"/>
      <c r="P15" s="50"/>
      <c r="Q15" s="51"/>
      <c r="R15" s="50"/>
      <c r="S15" s="50"/>
      <c r="T15" s="50"/>
      <c r="U15" s="50"/>
      <c r="V15" s="52"/>
      <c r="W15" s="52"/>
      <c r="X15" s="1"/>
      <c r="Y15" s="1"/>
      <c r="Z15" s="1"/>
      <c r="AA15" s="1"/>
      <c r="AB15" s="1"/>
      <c r="AC15" s="1"/>
    </row>
    <row r="16" spans="1:2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1" t="s">
        <v>37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2" x14ac:dyDescent="0.2">
      <c r="A17" s="1"/>
      <c r="B17" s="4" t="s">
        <v>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/>
      <c r="P17" s="55" t="s">
        <v>39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3" customHeight="1" x14ac:dyDescent="0.2">
      <c r="A19" s="1"/>
      <c r="B19" s="5" t="s">
        <v>40</v>
      </c>
      <c r="C19" s="6" t="s">
        <v>3</v>
      </c>
      <c r="D19" s="7" t="s">
        <v>4</v>
      </c>
      <c r="E19" s="143" t="s">
        <v>24</v>
      </c>
      <c r="F19" s="144"/>
      <c r="G19" s="145"/>
      <c r="H19" s="143" t="s">
        <v>6</v>
      </c>
      <c r="I19" s="144"/>
      <c r="J19" s="145"/>
      <c r="K19" s="146" t="s">
        <v>32</v>
      </c>
      <c r="L19" s="147"/>
      <c r="M19" s="148"/>
      <c r="N19" s="1"/>
      <c r="O19" s="8"/>
      <c r="P19" s="9"/>
      <c r="Q19" s="9"/>
      <c r="R19" s="149"/>
      <c r="S19" s="150"/>
      <c r="T19" s="149"/>
      <c r="U19" s="150"/>
      <c r="V19" s="149"/>
      <c r="W19" s="150"/>
      <c r="X19" s="1"/>
      <c r="Y19" s="1"/>
      <c r="Z19" s="1"/>
      <c r="AA19" s="1"/>
      <c r="AB19" s="1"/>
      <c r="AC19" s="1"/>
    </row>
    <row r="20" spans="1:29" x14ac:dyDescent="0.2">
      <c r="A20" s="10"/>
      <c r="B20" s="82"/>
      <c r="C20" s="83"/>
      <c r="D20" s="84"/>
      <c r="E20" s="14" t="s">
        <v>8</v>
      </c>
      <c r="F20" s="15" t="s">
        <v>9</v>
      </c>
      <c r="G20" s="16" t="s">
        <v>10</v>
      </c>
      <c r="H20" s="14" t="s">
        <v>8</v>
      </c>
      <c r="I20" s="15" t="s">
        <v>9</v>
      </c>
      <c r="J20" s="16" t="s">
        <v>10</v>
      </c>
      <c r="K20" s="14" t="s">
        <v>8</v>
      </c>
      <c r="L20" s="15" t="s">
        <v>9</v>
      </c>
      <c r="M20" s="16" t="s">
        <v>10</v>
      </c>
      <c r="N20" s="10"/>
      <c r="O20" s="85"/>
      <c r="P20" s="86"/>
      <c r="Q20" s="86"/>
      <c r="R20" s="18"/>
      <c r="S20" s="18"/>
      <c r="T20" s="18"/>
      <c r="U20" s="18"/>
      <c r="V20" s="18"/>
      <c r="W20" s="18"/>
      <c r="X20" s="10"/>
      <c r="Y20" s="10"/>
      <c r="Z20" s="10"/>
      <c r="AA20" s="10"/>
      <c r="AB20" s="10"/>
      <c r="AC20" s="10"/>
    </row>
    <row r="21" spans="1:29" ht="15.75" customHeight="1" x14ac:dyDescent="0.2">
      <c r="A21" s="1"/>
      <c r="B21" s="71" t="s">
        <v>11</v>
      </c>
      <c r="C21" s="72" t="s">
        <v>12</v>
      </c>
      <c r="D21" s="87">
        <v>0.6</v>
      </c>
      <c r="E21" s="88">
        <v>15000</v>
      </c>
      <c r="F21" s="22">
        <v>24000</v>
      </c>
      <c r="G21" s="23">
        <v>19000</v>
      </c>
      <c r="H21" s="24">
        <f t="shared" ref="H21:J21" si="5">MIN($E$21:$G$21)*100/E21</f>
        <v>100</v>
      </c>
      <c r="I21" s="25">
        <f t="shared" si="5"/>
        <v>62.5</v>
      </c>
      <c r="J21" s="26">
        <f t="shared" si="5"/>
        <v>78.94736842105263</v>
      </c>
      <c r="K21" s="24">
        <f t="shared" ref="K21:M21" si="6">H21*$D$12</f>
        <v>60</v>
      </c>
      <c r="L21" s="25">
        <f t="shared" si="6"/>
        <v>37.5</v>
      </c>
      <c r="M21" s="26">
        <f t="shared" si="6"/>
        <v>47.368421052631575</v>
      </c>
      <c r="N21" s="1"/>
      <c r="O21" s="64"/>
      <c r="P21" s="29"/>
      <c r="Q21" s="30"/>
      <c r="R21" s="31"/>
      <c r="S21" s="31"/>
      <c r="T21" s="29"/>
      <c r="U21" s="32"/>
      <c r="V21" s="29"/>
      <c r="W21" s="29"/>
      <c r="X21" s="1"/>
      <c r="Y21" s="1"/>
      <c r="Z21" s="1"/>
      <c r="AA21" s="1"/>
      <c r="AB21" s="1"/>
      <c r="AC21" s="1"/>
    </row>
    <row r="22" spans="1:29" ht="15.75" customHeight="1" x14ac:dyDescent="0.2">
      <c r="A22" s="1"/>
      <c r="B22" s="71" t="s">
        <v>41</v>
      </c>
      <c r="C22" s="72" t="s">
        <v>14</v>
      </c>
      <c r="D22" s="87">
        <v>0.1</v>
      </c>
      <c r="E22" s="36" t="s">
        <v>42</v>
      </c>
      <c r="F22" s="34" t="s">
        <v>43</v>
      </c>
      <c r="G22" s="35" t="s">
        <v>44</v>
      </c>
      <c r="H22" s="36">
        <f t="shared" ref="H22:J22" si="7">IF(E22="zelo dobro",100,IF(E22="dobro",80,IF(E22="zadovoljivo",50,IF(E22="zadostno",30,IF(E22="nezadostno",0,0)))))</f>
        <v>50</v>
      </c>
      <c r="I22" s="36">
        <f t="shared" si="7"/>
        <v>80</v>
      </c>
      <c r="J22" s="36">
        <f t="shared" si="7"/>
        <v>100</v>
      </c>
      <c r="K22" s="89">
        <v>5</v>
      </c>
      <c r="L22" s="89">
        <v>8</v>
      </c>
      <c r="M22" s="89">
        <v>10</v>
      </c>
      <c r="N22" s="1"/>
      <c r="O22" s="64"/>
      <c r="P22" s="29"/>
      <c r="Q22" s="30"/>
      <c r="R22" s="29"/>
      <c r="S22" s="29"/>
      <c r="T22" s="29"/>
      <c r="U22" s="29"/>
      <c r="V22" s="29"/>
      <c r="W22" s="29"/>
      <c r="X22" s="1"/>
      <c r="Y22" s="1"/>
      <c r="Z22" s="1"/>
      <c r="AA22" s="1"/>
      <c r="AB22" s="1"/>
      <c r="AC22" s="1"/>
    </row>
    <row r="23" spans="1:29" ht="15.75" customHeight="1" x14ac:dyDescent="0.2">
      <c r="A23" s="1"/>
      <c r="B23" s="71" t="s">
        <v>45</v>
      </c>
      <c r="C23" s="72" t="s">
        <v>16</v>
      </c>
      <c r="D23" s="87">
        <v>0.3</v>
      </c>
      <c r="E23" s="36">
        <v>10</v>
      </c>
      <c r="F23" s="34">
        <v>40</v>
      </c>
      <c r="G23" s="35">
        <v>20</v>
      </c>
      <c r="H23" s="24">
        <f t="shared" ref="H23:J23" si="8">E23*100/MAX($E$23:$G$23)</f>
        <v>25</v>
      </c>
      <c r="I23" s="25">
        <f t="shared" si="8"/>
        <v>100</v>
      </c>
      <c r="J23" s="26">
        <f t="shared" si="8"/>
        <v>50</v>
      </c>
      <c r="K23" s="24">
        <f t="shared" ref="K23:M23" si="9">H23*$D$23</f>
        <v>7.5</v>
      </c>
      <c r="L23" s="25">
        <f t="shared" si="9"/>
        <v>30</v>
      </c>
      <c r="M23" s="26">
        <f t="shared" si="9"/>
        <v>15</v>
      </c>
      <c r="N23" s="1"/>
      <c r="O23" s="64"/>
      <c r="P23" s="29"/>
      <c r="Q23" s="30"/>
      <c r="R23" s="29"/>
      <c r="S23" s="29"/>
      <c r="T23" s="32"/>
      <c r="U23" s="32"/>
      <c r="V23" s="32"/>
      <c r="W23" s="32"/>
      <c r="X23" s="1"/>
      <c r="Y23" s="1"/>
      <c r="Z23" s="1"/>
      <c r="AA23" s="1"/>
      <c r="AB23" s="1"/>
      <c r="AC23" s="1"/>
    </row>
    <row r="24" spans="1:29" ht="15.75" customHeight="1" x14ac:dyDescent="0.2">
      <c r="A24" s="1"/>
      <c r="B24" s="73" t="s">
        <v>46</v>
      </c>
      <c r="C24" s="90"/>
      <c r="D24" s="91">
        <f>SUM(D21:D23)</f>
        <v>1</v>
      </c>
      <c r="E24" s="92"/>
      <c r="F24" s="93"/>
      <c r="G24" s="93"/>
      <c r="H24" s="93"/>
      <c r="I24" s="93"/>
      <c r="J24" s="94"/>
      <c r="K24" s="78">
        <f t="shared" ref="K24:M24" si="10">SUM(K21:K23)</f>
        <v>72.5</v>
      </c>
      <c r="L24" s="79">
        <f t="shared" si="10"/>
        <v>75.5</v>
      </c>
      <c r="M24" s="80">
        <f t="shared" si="10"/>
        <v>72.368421052631575</v>
      </c>
      <c r="N24" s="1"/>
      <c r="O24" s="52"/>
      <c r="P24" s="50"/>
      <c r="Q24" s="51"/>
      <c r="R24" s="50"/>
      <c r="S24" s="50"/>
      <c r="T24" s="50"/>
      <c r="U24" s="50"/>
      <c r="V24" s="52"/>
      <c r="W24" s="52"/>
      <c r="X24" s="1"/>
      <c r="Y24" s="1"/>
      <c r="Z24" s="1"/>
      <c r="AA24" s="1"/>
      <c r="AB24" s="1"/>
      <c r="AC24" s="1"/>
    </row>
    <row r="25" spans="1:29" ht="15.75" customHeight="1" x14ac:dyDescent="0.2">
      <c r="A25" s="1"/>
      <c r="B25" s="67"/>
      <c r="C25" s="1"/>
      <c r="D25" s="1"/>
      <c r="E25" s="1"/>
      <c r="F25" s="1"/>
      <c r="G25" s="1"/>
      <c r="H25" s="1"/>
      <c r="I25" s="1"/>
      <c r="J25" s="1"/>
      <c r="K25" s="81" t="s">
        <v>47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">
      <c r="A26" s="1"/>
      <c r="B26" s="67"/>
      <c r="C26" s="6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">
      <c r="A27" s="1"/>
      <c r="B27" s="6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15"/>
    <row r="227" spans="1:29" ht="15.75" customHeight="1" x14ac:dyDescent="0.15"/>
    <row r="228" spans="1:29" ht="15.75" customHeight="1" x14ac:dyDescent="0.15"/>
    <row r="229" spans="1:29" ht="15.75" customHeight="1" x14ac:dyDescent="0.15"/>
    <row r="230" spans="1:29" ht="15.75" customHeight="1" x14ac:dyDescent="0.15"/>
    <row r="231" spans="1:29" ht="15.75" customHeight="1" x14ac:dyDescent="0.15"/>
    <row r="232" spans="1:29" ht="15.75" customHeight="1" x14ac:dyDescent="0.15"/>
    <row r="233" spans="1:29" ht="15.75" customHeight="1" x14ac:dyDescent="0.15"/>
    <row r="234" spans="1:29" ht="15.75" customHeight="1" x14ac:dyDescent="0.15"/>
    <row r="235" spans="1:29" ht="15.75" customHeight="1" x14ac:dyDescent="0.15"/>
    <row r="236" spans="1:29" ht="15.75" customHeight="1" x14ac:dyDescent="0.15"/>
    <row r="237" spans="1:29" ht="15.75" customHeight="1" x14ac:dyDescent="0.15"/>
    <row r="238" spans="1:29" ht="15.75" customHeight="1" x14ac:dyDescent="0.15"/>
    <row r="239" spans="1:29" ht="15.75" customHeight="1" x14ac:dyDescent="0.15"/>
    <row r="240" spans="1:2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2">
    <mergeCell ref="V10:W10"/>
    <mergeCell ref="E19:G19"/>
    <mergeCell ref="V19:W19"/>
    <mergeCell ref="H19:J19"/>
    <mergeCell ref="K19:M19"/>
    <mergeCell ref="R19:S19"/>
    <mergeCell ref="T19:U19"/>
    <mergeCell ref="E10:G10"/>
    <mergeCell ref="H10:J10"/>
    <mergeCell ref="K10:M10"/>
    <mergeCell ref="R10:S10"/>
    <mergeCell ref="T10:U10"/>
  </mergeCells>
  <pageMargins left="0.7" right="0.7" top="0.78740157499999996" bottom="0.78740157499999996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Pojasnila!$G$4:$G$8</xm:f>
          </x14:formula1>
          <xm:sqref>E22:G22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1"/>
  <sheetViews>
    <sheetView workbookViewId="0"/>
  </sheetViews>
  <sheetFormatPr baseColWidth="10" defaultColWidth="12.6640625" defaultRowHeight="15" customHeight="1" x14ac:dyDescent="0.15"/>
  <cols>
    <col min="1" max="1" width="1.5" customWidth="1"/>
    <col min="2" max="2" width="17.1640625" customWidth="1"/>
    <col min="3" max="3" width="47.6640625" customWidth="1"/>
    <col min="4" max="4" width="10" customWidth="1"/>
    <col min="5" max="6" width="11.6640625" customWidth="1"/>
    <col min="7" max="7" width="12.83203125" customWidth="1"/>
    <col min="8" max="8" width="15.6640625" customWidth="1"/>
    <col min="9" max="11" width="11.6640625" customWidth="1"/>
    <col min="12" max="12" width="10.5" customWidth="1"/>
    <col min="13" max="13" width="11.1640625" customWidth="1"/>
    <col min="14" max="14" width="10.6640625" customWidth="1"/>
    <col min="15" max="15" width="10.5" customWidth="1"/>
    <col min="16" max="17" width="9.6640625" customWidth="1"/>
    <col min="18" max="18" width="6.83203125" customWidth="1"/>
    <col min="19" max="19" width="12" customWidth="1"/>
    <col min="20" max="20" width="12.5" customWidth="1"/>
    <col min="21" max="21" width="12" customWidth="1"/>
    <col min="22" max="22" width="10.1640625" customWidth="1"/>
    <col min="23" max="23" width="8.83203125" customWidth="1"/>
    <col min="24" max="26" width="9" customWidth="1"/>
    <col min="27" max="27" width="9.33203125" customWidth="1"/>
    <col min="28" max="32" width="7.1640625" customWidth="1"/>
    <col min="33" max="33" width="9.6640625" customWidth="1"/>
  </cols>
  <sheetData>
    <row r="1" spans="1:3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3" x14ac:dyDescent="0.2">
      <c r="A6" s="1"/>
      <c r="B6" s="1"/>
      <c r="C6" s="1"/>
      <c r="D6" s="2" t="s">
        <v>48</v>
      </c>
      <c r="E6" s="2"/>
      <c r="J6" s="1"/>
      <c r="K6" s="1"/>
      <c r="L6" s="1"/>
      <c r="M6" s="1"/>
      <c r="N6" s="1"/>
      <c r="O6" s="1"/>
      <c r="P6" s="1"/>
      <c r="Q6" s="1"/>
      <c r="R6" s="1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2" x14ac:dyDescent="0.2">
      <c r="A8" s="1"/>
      <c r="B8" s="95" t="s">
        <v>49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25" customHeight="1" x14ac:dyDescent="0.2">
      <c r="A10" s="1"/>
      <c r="B10" s="96" t="s">
        <v>40</v>
      </c>
      <c r="C10" s="6" t="s">
        <v>3</v>
      </c>
      <c r="D10" s="7" t="s">
        <v>4</v>
      </c>
      <c r="E10" s="143" t="s">
        <v>24</v>
      </c>
      <c r="F10" s="144"/>
      <c r="G10" s="145"/>
      <c r="H10" s="143" t="s">
        <v>6</v>
      </c>
      <c r="I10" s="144"/>
      <c r="J10" s="145"/>
      <c r="K10" s="146" t="s">
        <v>32</v>
      </c>
      <c r="L10" s="147"/>
      <c r="M10" s="148"/>
      <c r="N10" s="1"/>
      <c r="O10" s="8"/>
      <c r="P10" s="9"/>
      <c r="Q10" s="9"/>
      <c r="R10" s="149"/>
      <c r="S10" s="150"/>
      <c r="T10" s="149"/>
      <c r="U10" s="150"/>
      <c r="V10" s="149"/>
      <c r="W10" s="150"/>
      <c r="X10" s="1"/>
      <c r="Y10" s="1"/>
      <c r="Z10" s="1"/>
      <c r="AA10" s="1"/>
      <c r="AB10" s="1"/>
      <c r="AC10" s="1"/>
    </row>
    <row r="11" spans="1:33" ht="30" x14ac:dyDescent="0.2">
      <c r="A11" s="10"/>
      <c r="B11" s="69"/>
      <c r="C11" s="12"/>
      <c r="D11" s="70"/>
      <c r="E11" s="14" t="s">
        <v>8</v>
      </c>
      <c r="F11" s="15" t="s">
        <v>9</v>
      </c>
      <c r="G11" s="16" t="s">
        <v>10</v>
      </c>
      <c r="H11" s="14" t="s">
        <v>8</v>
      </c>
      <c r="I11" s="15" t="s">
        <v>9</v>
      </c>
      <c r="J11" s="16" t="s">
        <v>10</v>
      </c>
      <c r="K11" s="14" t="s">
        <v>8</v>
      </c>
      <c r="L11" s="15" t="s">
        <v>9</v>
      </c>
      <c r="M11" s="16" t="s">
        <v>10</v>
      </c>
      <c r="N11" s="10"/>
      <c r="O11" s="17"/>
      <c r="P11" s="17"/>
      <c r="Q11" s="17"/>
      <c r="R11" s="18"/>
      <c r="S11" s="18"/>
      <c r="T11" s="18"/>
      <c r="U11" s="18"/>
      <c r="V11" s="18"/>
      <c r="W11" s="18"/>
      <c r="X11" s="10"/>
      <c r="Y11" s="10"/>
      <c r="Z11" s="10"/>
      <c r="AA11" s="10"/>
      <c r="AB11" s="10"/>
      <c r="AC11" s="10"/>
      <c r="AD11" s="97"/>
      <c r="AE11" s="97"/>
      <c r="AF11" s="97"/>
      <c r="AG11" s="97"/>
    </row>
    <row r="12" spans="1:33" ht="33.75" customHeight="1" x14ac:dyDescent="0.2">
      <c r="A12" s="1"/>
      <c r="B12" s="98" t="s">
        <v>11</v>
      </c>
      <c r="C12" s="34" t="s">
        <v>50</v>
      </c>
      <c r="D12" s="99">
        <v>0.8</v>
      </c>
      <c r="E12" s="21">
        <v>20000</v>
      </c>
      <c r="F12" s="22">
        <v>24000</v>
      </c>
      <c r="G12" s="23">
        <v>21000</v>
      </c>
      <c r="H12" s="36">
        <f t="shared" ref="H12:J12" si="0">MIN($E$12:$G$12)*100/E12</f>
        <v>100</v>
      </c>
      <c r="I12" s="25">
        <f t="shared" si="0"/>
        <v>83.333333333333329</v>
      </c>
      <c r="J12" s="26">
        <f t="shared" si="0"/>
        <v>95.238095238095241</v>
      </c>
      <c r="K12" s="24">
        <f t="shared" ref="K12:M12" si="1">H12*$D$12</f>
        <v>80</v>
      </c>
      <c r="L12" s="25">
        <f t="shared" si="1"/>
        <v>66.666666666666671</v>
      </c>
      <c r="M12" s="26">
        <f t="shared" si="1"/>
        <v>76.19047619047619</v>
      </c>
      <c r="N12" s="1"/>
      <c r="O12" s="28"/>
      <c r="P12" s="29"/>
      <c r="Q12" s="30"/>
      <c r="R12" s="31"/>
      <c r="S12" s="31"/>
      <c r="T12" s="29"/>
      <c r="U12" s="32"/>
      <c r="V12" s="29"/>
      <c r="W12" s="29"/>
      <c r="X12" s="1"/>
      <c r="Y12" s="1"/>
      <c r="Z12" s="1"/>
      <c r="AA12" s="1"/>
      <c r="AB12" s="1"/>
      <c r="AC12" s="1"/>
    </row>
    <row r="13" spans="1:33" ht="83.25" customHeight="1" x14ac:dyDescent="0.2">
      <c r="A13" s="1"/>
      <c r="B13" s="98" t="s">
        <v>51</v>
      </c>
      <c r="C13" s="34" t="s">
        <v>52</v>
      </c>
      <c r="D13" s="99">
        <v>0.2</v>
      </c>
      <c r="E13" s="100">
        <f>H21</f>
        <v>96.600000000000009</v>
      </c>
      <c r="F13" s="101">
        <f>H22</f>
        <v>22.650000000000002</v>
      </c>
      <c r="G13" s="102">
        <f>H23</f>
        <v>32.47</v>
      </c>
      <c r="H13" s="24">
        <f t="shared" ref="H13:J13" si="2">MIN($E$13:$G$13)*100/E13</f>
        <v>23.447204968944096</v>
      </c>
      <c r="I13" s="25">
        <f t="shared" si="2"/>
        <v>99.999999999999986</v>
      </c>
      <c r="J13" s="26">
        <f t="shared" si="2"/>
        <v>69.756698490914687</v>
      </c>
      <c r="K13" s="24">
        <f t="shared" ref="K13:M13" si="3">H13*$D$13</f>
        <v>4.6894409937888195</v>
      </c>
      <c r="L13" s="25">
        <f t="shared" si="3"/>
        <v>20</v>
      </c>
      <c r="M13" s="26">
        <f t="shared" si="3"/>
        <v>13.951339698182938</v>
      </c>
      <c r="N13" s="1"/>
      <c r="O13" s="28"/>
      <c r="P13" s="38"/>
      <c r="Q13" s="30"/>
      <c r="R13" s="29"/>
      <c r="S13" s="29"/>
      <c r="T13" s="29"/>
      <c r="U13" s="29"/>
      <c r="V13" s="29"/>
      <c r="W13" s="29"/>
      <c r="X13" s="1"/>
      <c r="Y13" s="1"/>
      <c r="Z13" s="1"/>
      <c r="AA13" s="1"/>
      <c r="AB13" s="1"/>
      <c r="AC13" s="1"/>
    </row>
    <row r="14" spans="1:33" ht="17" x14ac:dyDescent="0.2">
      <c r="A14" s="1"/>
      <c r="B14" s="73" t="s">
        <v>19</v>
      </c>
      <c r="C14" s="76"/>
      <c r="D14" s="103">
        <f>SUM(D12:D13)</f>
        <v>1</v>
      </c>
      <c r="E14" s="76"/>
      <c r="F14" s="76"/>
      <c r="G14" s="76"/>
      <c r="H14" s="76"/>
      <c r="I14" s="76"/>
      <c r="J14" s="76"/>
      <c r="K14" s="79">
        <f t="shared" ref="K14:M14" si="4">SUM(K12:K13)</f>
        <v>84.689440993788821</v>
      </c>
      <c r="L14" s="79">
        <f t="shared" si="4"/>
        <v>86.666666666666671</v>
      </c>
      <c r="M14" s="80">
        <f t="shared" si="4"/>
        <v>90.141815888659124</v>
      </c>
      <c r="N14" s="1"/>
      <c r="O14" s="52"/>
      <c r="P14" s="50"/>
      <c r="Q14" s="51"/>
      <c r="R14" s="50"/>
      <c r="S14" s="50"/>
      <c r="T14" s="50"/>
      <c r="U14" s="50"/>
      <c r="V14" s="52"/>
      <c r="W14" s="52"/>
      <c r="X14" s="1"/>
      <c r="Y14" s="1"/>
      <c r="Z14" s="1"/>
      <c r="AA14" s="1"/>
      <c r="AB14" s="1"/>
      <c r="AC14" s="1"/>
    </row>
    <row r="15" spans="1:33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81" t="s">
        <v>53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20.25" customHeight="1" x14ac:dyDescent="0.2">
      <c r="A17" s="1"/>
      <c r="B17" s="95" t="s">
        <v>54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3" customHeight="1" x14ac:dyDescent="0.2">
      <c r="A18" s="1"/>
      <c r="B18" s="5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57.75" customHeight="1" x14ac:dyDescent="0.2">
      <c r="A19" s="1"/>
      <c r="B19" s="104"/>
      <c r="C19" s="151" t="s">
        <v>55</v>
      </c>
      <c r="D19" s="152"/>
      <c r="E19" s="151" t="s">
        <v>56</v>
      </c>
      <c r="F19" s="152"/>
      <c r="G19" s="105" t="s">
        <v>57</v>
      </c>
      <c r="H19" s="106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3" ht="17" x14ac:dyDescent="0.2">
      <c r="A20" s="1"/>
      <c r="B20" s="107"/>
      <c r="C20" s="108" t="s">
        <v>59</v>
      </c>
      <c r="D20" s="109" t="s">
        <v>60</v>
      </c>
      <c r="E20" s="110" t="s">
        <v>59</v>
      </c>
      <c r="F20" s="109" t="s">
        <v>60</v>
      </c>
      <c r="G20" s="111"/>
      <c r="H20" s="1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3" ht="18.75" customHeight="1" x14ac:dyDescent="0.2">
      <c r="A21" s="1"/>
      <c r="B21" s="113" t="s">
        <v>8</v>
      </c>
      <c r="C21" s="36">
        <v>0.90600000000000003</v>
      </c>
      <c r="D21" s="35">
        <v>0.38200000000000001</v>
      </c>
      <c r="E21" s="114">
        <v>0.5</v>
      </c>
      <c r="F21" s="115">
        <v>0.5</v>
      </c>
      <c r="G21" s="116">
        <v>150</v>
      </c>
      <c r="H21" s="117">
        <f t="shared" ref="H21:H23" si="5">(C21*E21+D21*F21)*G21</f>
        <v>96.600000000000009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3" ht="21" customHeight="1" x14ac:dyDescent="0.2">
      <c r="A22" s="1"/>
      <c r="B22" s="113" t="s">
        <v>9</v>
      </c>
      <c r="C22" s="36">
        <v>0.90600000000000003</v>
      </c>
      <c r="D22" s="35"/>
      <c r="E22" s="114">
        <v>1</v>
      </c>
      <c r="F22" s="35"/>
      <c r="G22" s="116">
        <v>25</v>
      </c>
      <c r="H22" s="117">
        <f t="shared" si="5"/>
        <v>22.650000000000002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3" ht="20.25" customHeight="1" x14ac:dyDescent="0.2">
      <c r="A23" s="1"/>
      <c r="B23" s="118" t="s">
        <v>10</v>
      </c>
      <c r="C23" s="119">
        <v>0.38200000000000001</v>
      </c>
      <c r="D23" s="120"/>
      <c r="E23" s="121">
        <v>1</v>
      </c>
      <c r="F23" s="120"/>
      <c r="G23" s="122">
        <v>85</v>
      </c>
      <c r="H23" s="123">
        <f t="shared" si="5"/>
        <v>32.47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3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24" customHeight="1" x14ac:dyDescent="0.2">
      <c r="A25" s="1"/>
      <c r="B25" s="95" t="s">
        <v>61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45" customHeight="1" x14ac:dyDescent="0.2">
      <c r="A27" s="1"/>
      <c r="B27" s="124" t="s">
        <v>62</v>
      </c>
      <c r="C27" s="125" t="s">
        <v>3</v>
      </c>
      <c r="D27" s="6" t="s">
        <v>22</v>
      </c>
      <c r="E27" s="56" t="s">
        <v>23</v>
      </c>
      <c r="F27" s="56" t="s">
        <v>4</v>
      </c>
      <c r="G27" s="143" t="s">
        <v>24</v>
      </c>
      <c r="H27" s="144"/>
      <c r="I27" s="145"/>
      <c r="J27" s="143" t="s">
        <v>6</v>
      </c>
      <c r="K27" s="144"/>
      <c r="L27" s="145"/>
      <c r="M27" s="146" t="s">
        <v>32</v>
      </c>
      <c r="N27" s="147"/>
      <c r="O27" s="14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customHeight="1" x14ac:dyDescent="0.2">
      <c r="A28" s="10"/>
      <c r="B28" s="11"/>
      <c r="C28" s="12"/>
      <c r="D28" s="12"/>
      <c r="E28" s="70"/>
      <c r="F28" s="126"/>
      <c r="G28" s="14" t="s">
        <v>8</v>
      </c>
      <c r="H28" s="15" t="s">
        <v>9</v>
      </c>
      <c r="I28" s="16" t="s">
        <v>10</v>
      </c>
      <c r="J28" s="14" t="s">
        <v>8</v>
      </c>
      <c r="K28" s="15" t="s">
        <v>9</v>
      </c>
      <c r="L28" s="16" t="s">
        <v>10</v>
      </c>
      <c r="M28" s="14" t="s">
        <v>8</v>
      </c>
      <c r="N28" s="15" t="s">
        <v>9</v>
      </c>
      <c r="O28" s="16" t="s">
        <v>10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ht="44.25" customHeight="1" x14ac:dyDescent="0.2">
      <c r="A29" s="1"/>
      <c r="B29" s="19" t="s">
        <v>11</v>
      </c>
      <c r="C29" s="34" t="s">
        <v>50</v>
      </c>
      <c r="D29" s="127"/>
      <c r="E29" s="128"/>
      <c r="F29" s="87">
        <v>0.8</v>
      </c>
      <c r="G29" s="88">
        <v>20000</v>
      </c>
      <c r="H29" s="22">
        <v>24000</v>
      </c>
      <c r="I29" s="23">
        <v>21000</v>
      </c>
      <c r="J29" s="36">
        <f t="shared" ref="J29:L29" si="6">MIN($E$12:$G$12)*100/G29</f>
        <v>100</v>
      </c>
      <c r="K29" s="25">
        <f t="shared" si="6"/>
        <v>83.333333333333329</v>
      </c>
      <c r="L29" s="26">
        <f t="shared" si="6"/>
        <v>95.238095238095241</v>
      </c>
      <c r="M29" s="24">
        <f t="shared" ref="M29:O29" si="7">J29*$D$12</f>
        <v>80</v>
      </c>
      <c r="N29" s="25">
        <f t="shared" si="7"/>
        <v>66.666666666666671</v>
      </c>
      <c r="O29" s="27">
        <f t="shared" si="7"/>
        <v>76.19047619047619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36" x14ac:dyDescent="0.2">
      <c r="A30" s="1"/>
      <c r="B30" s="19" t="s">
        <v>51</v>
      </c>
      <c r="C30" s="129" t="s">
        <v>63</v>
      </c>
      <c r="D30" s="25">
        <v>20</v>
      </c>
      <c r="E30" s="130">
        <v>80</v>
      </c>
      <c r="F30" s="87">
        <v>0.2</v>
      </c>
      <c r="G30" s="131">
        <f>H21</f>
        <v>96.600000000000009</v>
      </c>
      <c r="H30" s="101">
        <f>H22</f>
        <v>22.650000000000002</v>
      </c>
      <c r="I30" s="102">
        <f>H23</f>
        <v>32.47</v>
      </c>
      <c r="J30" s="24">
        <f t="shared" ref="J30:L30" si="8">IF(G30&lt;=20,100,IF(G30&gt;=80,0,(80-G30)/60*100))</f>
        <v>0</v>
      </c>
      <c r="K30" s="25">
        <f t="shared" si="8"/>
        <v>95.583333333333314</v>
      </c>
      <c r="L30" s="26">
        <f t="shared" si="8"/>
        <v>79.216666666666669</v>
      </c>
      <c r="M30" s="24">
        <f t="shared" ref="M30:O30" si="9">J30*$D$13</f>
        <v>0</v>
      </c>
      <c r="N30" s="25">
        <f t="shared" si="9"/>
        <v>19.116666666666664</v>
      </c>
      <c r="O30" s="27">
        <f t="shared" si="9"/>
        <v>15.843333333333334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25.5" customHeight="1" x14ac:dyDescent="0.2">
      <c r="A31" s="1"/>
      <c r="B31" s="41" t="s">
        <v>19</v>
      </c>
      <c r="C31" s="42"/>
      <c r="D31" s="65"/>
      <c r="E31" s="66"/>
      <c r="F31" s="132">
        <f>SUM(F29:F30)</f>
        <v>1</v>
      </c>
      <c r="G31" s="46"/>
      <c r="H31" s="42"/>
      <c r="I31" s="42"/>
      <c r="J31" s="42"/>
      <c r="K31" s="42"/>
      <c r="L31" s="45"/>
      <c r="M31" s="47">
        <f t="shared" ref="M31:O31" si="10">SUM(M29:M30)</f>
        <v>80</v>
      </c>
      <c r="N31" s="48">
        <f t="shared" si="10"/>
        <v>85.783333333333331</v>
      </c>
      <c r="O31" s="49">
        <f t="shared" si="10"/>
        <v>92.033809523809524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81" t="s">
        <v>53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2.75" customHeight="1" x14ac:dyDescent="0.2">
      <c r="A35" s="1"/>
      <c r="B35" s="133"/>
      <c r="C35" s="133"/>
      <c r="D35" s="133"/>
      <c r="E35" s="9"/>
      <c r="F35" s="149"/>
      <c r="G35" s="150"/>
      <c r="H35" s="150"/>
      <c r="I35" s="149"/>
      <c r="J35" s="150"/>
      <c r="K35" s="150"/>
      <c r="L35" s="149"/>
      <c r="M35" s="150"/>
      <c r="N35" s="15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</sheetData>
  <mergeCells count="14">
    <mergeCell ref="V10:W10"/>
    <mergeCell ref="C19:D19"/>
    <mergeCell ref="E10:G10"/>
    <mergeCell ref="H10:J10"/>
    <mergeCell ref="K10:M10"/>
    <mergeCell ref="R10:S10"/>
    <mergeCell ref="T10:U10"/>
    <mergeCell ref="E19:F19"/>
    <mergeCell ref="G27:I27"/>
    <mergeCell ref="J27:L27"/>
    <mergeCell ref="M27:O27"/>
    <mergeCell ref="F35:H35"/>
    <mergeCell ref="I35:K35"/>
    <mergeCell ref="L35:N35"/>
  </mergeCells>
  <pageMargins left="0.7" right="0.7" top="0.78740157499999996" bottom="0.78740157499999996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workbookViewId="0"/>
  </sheetViews>
  <sheetFormatPr baseColWidth="10" defaultColWidth="12.6640625" defaultRowHeight="15" customHeight="1" x14ac:dyDescent="0.15"/>
  <cols>
    <col min="1" max="1" width="7.1640625" customWidth="1"/>
    <col min="2" max="2" width="58.5" customWidth="1"/>
    <col min="3" max="3" width="95.1640625" customWidth="1"/>
    <col min="4" max="6" width="7.1640625" customWidth="1"/>
    <col min="7" max="7" width="12.33203125" hidden="1" customWidth="1"/>
    <col min="8" max="26" width="7.1640625" customWidth="1"/>
  </cols>
  <sheetData>
    <row r="1" spans="1:26" ht="30.75" customHeight="1" x14ac:dyDescent="0.2">
      <c r="A1" s="134" t="s">
        <v>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6" customHeigh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6" x14ac:dyDescent="0.2">
      <c r="A3" s="136" t="s">
        <v>65</v>
      </c>
      <c r="B3" s="153" t="s">
        <v>66</v>
      </c>
      <c r="C3" s="150"/>
      <c r="D3" s="150"/>
      <c r="E3" s="150"/>
      <c r="F3" s="150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6" x14ac:dyDescent="0.2">
      <c r="A4" s="136"/>
      <c r="B4" s="138" t="s">
        <v>67</v>
      </c>
      <c r="C4" s="138" t="s">
        <v>68</v>
      </c>
      <c r="D4" s="138"/>
      <c r="E4" s="138"/>
      <c r="F4" s="138"/>
      <c r="G4" s="138" t="s">
        <v>44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6" x14ac:dyDescent="0.2">
      <c r="A5" s="136"/>
      <c r="B5" s="138" t="s">
        <v>69</v>
      </c>
      <c r="C5" s="138" t="s">
        <v>70</v>
      </c>
      <c r="D5" s="138"/>
      <c r="E5" s="138"/>
      <c r="F5" s="138"/>
      <c r="G5" s="138" t="s">
        <v>43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6" x14ac:dyDescent="0.2">
      <c r="A6" s="136"/>
      <c r="B6" s="138" t="s">
        <v>71</v>
      </c>
      <c r="C6" s="138" t="s">
        <v>72</v>
      </c>
      <c r="D6" s="138"/>
      <c r="E6" s="138"/>
      <c r="F6" s="138"/>
      <c r="G6" s="138" t="s">
        <v>42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6" x14ac:dyDescent="0.2">
      <c r="A7" s="136"/>
      <c r="B7" s="138" t="s">
        <v>73</v>
      </c>
      <c r="C7" s="138" t="s">
        <v>74</v>
      </c>
      <c r="D7" s="138"/>
      <c r="E7" s="138"/>
      <c r="F7" s="138"/>
      <c r="G7" s="138" t="s">
        <v>75</v>
      </c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6" x14ac:dyDescent="0.2">
      <c r="A8" s="136"/>
      <c r="B8" s="138" t="s">
        <v>76</v>
      </c>
      <c r="C8" s="138" t="s">
        <v>77</v>
      </c>
      <c r="D8" s="138"/>
      <c r="E8" s="138"/>
      <c r="F8" s="138"/>
      <c r="G8" s="138" t="s">
        <v>78</v>
      </c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6.75" customHeight="1" x14ac:dyDescent="0.2">
      <c r="A9" s="136"/>
      <c r="B9" s="137"/>
      <c r="C9" s="137"/>
      <c r="D9" s="137"/>
      <c r="E9" s="137"/>
      <c r="F9" s="137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21" customHeight="1" x14ac:dyDescent="0.2">
      <c r="A10" s="136" t="s">
        <v>79</v>
      </c>
      <c r="B10" s="154" t="s">
        <v>80</v>
      </c>
      <c r="C10" s="150"/>
      <c r="D10" s="150"/>
      <c r="E10" s="150"/>
      <c r="F10" s="150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6" x14ac:dyDescent="0.2">
      <c r="A11" s="140" t="s">
        <v>81</v>
      </c>
      <c r="B11" s="135" t="s">
        <v>82</v>
      </c>
      <c r="C11" s="138"/>
      <c r="D11" s="138"/>
      <c r="E11" s="138"/>
      <c r="F11" s="138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6" x14ac:dyDescent="0.2">
      <c r="A12" s="136"/>
      <c r="B12" s="138" t="s">
        <v>83</v>
      </c>
      <c r="C12" s="138"/>
      <c r="D12" s="138"/>
      <c r="E12" s="138"/>
      <c r="F12" s="138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8" customHeight="1" x14ac:dyDescent="0.2">
      <c r="A13" s="140" t="s">
        <v>84</v>
      </c>
      <c r="B13" s="135" t="s">
        <v>85</v>
      </c>
      <c r="C13" s="137"/>
      <c r="D13" s="137"/>
      <c r="E13" s="137"/>
      <c r="F13" s="137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61.5" customHeight="1" x14ac:dyDescent="0.2">
      <c r="A14" s="136"/>
      <c r="B14" s="141" t="s">
        <v>86</v>
      </c>
      <c r="C14" s="142" t="s">
        <v>87</v>
      </c>
      <c r="E14" s="137"/>
      <c r="F14" s="137"/>
      <c r="G14" s="137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6" customHeight="1" x14ac:dyDescent="0.2">
      <c r="A15" s="136"/>
      <c r="B15" s="137"/>
      <c r="C15" s="137"/>
      <c r="D15" s="137"/>
      <c r="E15" s="137"/>
      <c r="F15" s="137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8" customHeight="1" x14ac:dyDescent="0.2">
      <c r="A16" s="136" t="s">
        <v>88</v>
      </c>
      <c r="B16" s="153" t="s">
        <v>89</v>
      </c>
      <c r="C16" s="150"/>
      <c r="D16" s="150"/>
      <c r="E16" s="150"/>
      <c r="F16" s="150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6" x14ac:dyDescent="0.2">
      <c r="A17" s="140" t="s">
        <v>81</v>
      </c>
      <c r="B17" s="135" t="s">
        <v>82</v>
      </c>
      <c r="C17" s="138"/>
      <c r="D17" s="138"/>
      <c r="E17" s="138"/>
      <c r="F17" s="138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6" x14ac:dyDescent="0.2">
      <c r="A18" s="136"/>
      <c r="B18" s="138" t="s">
        <v>90</v>
      </c>
      <c r="C18" s="138"/>
      <c r="D18" s="138"/>
      <c r="E18" s="138"/>
      <c r="F18" s="138"/>
      <c r="G18" s="135" t="s">
        <v>34</v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27.75" customHeight="1" x14ac:dyDescent="0.2">
      <c r="A19" s="140" t="s">
        <v>84</v>
      </c>
      <c r="B19" s="135" t="s">
        <v>85</v>
      </c>
      <c r="C19" s="139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63.75" customHeight="1" x14ac:dyDescent="0.2">
      <c r="A20" s="140"/>
      <c r="B20" s="141" t="s">
        <v>91</v>
      </c>
      <c r="C20" s="142" t="s">
        <v>92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8.25" customHeight="1" x14ac:dyDescent="0.2">
      <c r="A21" s="140"/>
      <c r="B21" s="137"/>
      <c r="C21" s="137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27.75" customHeight="1" x14ac:dyDescent="0.2">
      <c r="A22" s="140" t="s">
        <v>93</v>
      </c>
      <c r="B22" s="153" t="s">
        <v>94</v>
      </c>
      <c r="C22" s="150"/>
      <c r="D22" s="135"/>
      <c r="E22" s="135"/>
      <c r="F22" s="135"/>
      <c r="G22" s="135" t="s">
        <v>35</v>
      </c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6" x14ac:dyDescent="0.2">
      <c r="A23" s="135"/>
      <c r="B23" s="138" t="s">
        <v>67</v>
      </c>
      <c r="C23" s="135" t="s">
        <v>95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6" x14ac:dyDescent="0.2">
      <c r="A24" s="135"/>
      <c r="B24" s="138" t="s">
        <v>76</v>
      </c>
      <c r="C24" s="135" t="s">
        <v>96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2.75" customHeight="1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2.75" customHeight="1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2.75" customHeigh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2.75" customHeight="1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2.75" customHeight="1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2.75" customHeigh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2.75" customHeight="1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2.75" customHeight="1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2.75" customHeight="1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2.75" customHeight="1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2.75" customHeight="1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2.75" customHeight="1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2.75" customHeight="1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2.75" customHeight="1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2.7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2.75" customHeight="1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2.75" customHeight="1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2.75" customHeight="1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2.75" customHeight="1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2.75" customHeight="1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2.75" customHeight="1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2.75" customHeight="1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2.75" customHeight="1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2.75" customHeight="1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2.7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2.75" customHeight="1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2.75" customHeight="1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2.75" customHeight="1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2.75" customHeight="1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2.75" customHeight="1" x14ac:dyDescent="0.2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2.75" customHeight="1" x14ac:dyDescent="0.2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2.75" customHeigh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2.75" customHeight="1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2.75" customHeight="1" x14ac:dyDescent="0.2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2.75" customHeight="1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2.75" customHeight="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2.75" customHeight="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2.75" customHeight="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2.75" customHeight="1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2.75" customHeight="1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2.75" customHeight="1" x14ac:dyDescent="0.2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2.75" customHeight="1" x14ac:dyDescent="0.2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2.75" customHeight="1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2.75" customHeight="1" x14ac:dyDescent="0.2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2.75" customHeight="1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2.75" customHeight="1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2.75" customHeight="1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2.75" customHeight="1" x14ac:dyDescent="0.2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  <row r="1001" spans="1:26" ht="12.75" customHeight="1" x14ac:dyDescent="0.2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  <c r="Z1001" s="135"/>
    </row>
    <row r="1002" spans="1:26" ht="12.75" customHeight="1" x14ac:dyDescent="0.2">
      <c r="A1002" s="135"/>
      <c r="B1002" s="135"/>
      <c r="C1002" s="135"/>
      <c r="D1002" s="135"/>
      <c r="E1002" s="135"/>
      <c r="F1002" s="135"/>
      <c r="G1002" s="135"/>
      <c r="H1002" s="135"/>
      <c r="I1002" s="135"/>
      <c r="J1002" s="135"/>
      <c r="K1002" s="135"/>
      <c r="L1002" s="135"/>
      <c r="M1002" s="135"/>
      <c r="N1002" s="135"/>
      <c r="O1002" s="135"/>
      <c r="P1002" s="135"/>
      <c r="Q1002" s="135"/>
      <c r="R1002" s="135"/>
      <c r="S1002" s="135"/>
      <c r="T1002" s="135"/>
      <c r="U1002" s="135"/>
      <c r="V1002" s="135"/>
      <c r="W1002" s="135"/>
      <c r="X1002" s="135"/>
      <c r="Y1002" s="135"/>
      <c r="Z1002" s="135"/>
    </row>
    <row r="1003" spans="1:26" ht="12.75" customHeight="1" x14ac:dyDescent="0.2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35"/>
      <c r="U1003" s="135"/>
      <c r="V1003" s="135"/>
      <c r="W1003" s="135"/>
      <c r="X1003" s="135"/>
      <c r="Y1003" s="135"/>
      <c r="Z1003" s="135"/>
    </row>
    <row r="1004" spans="1:26" ht="12.75" customHeight="1" x14ac:dyDescent="0.2">
      <c r="A1004" s="135"/>
      <c r="B1004" s="135"/>
      <c r="C1004" s="135"/>
      <c r="D1004" s="135"/>
      <c r="E1004" s="135"/>
      <c r="F1004" s="135"/>
      <c r="G1004" s="135"/>
      <c r="H1004" s="135"/>
      <c r="I1004" s="135"/>
      <c r="J1004" s="135"/>
      <c r="K1004" s="135"/>
      <c r="L1004" s="135"/>
      <c r="M1004" s="135"/>
      <c r="N1004" s="135"/>
      <c r="O1004" s="135"/>
      <c r="P1004" s="135"/>
      <c r="Q1004" s="135"/>
      <c r="R1004" s="135"/>
      <c r="S1004" s="135"/>
      <c r="T1004" s="135"/>
      <c r="U1004" s="135"/>
      <c r="V1004" s="135"/>
      <c r="W1004" s="135"/>
      <c r="X1004" s="135"/>
      <c r="Y1004" s="135"/>
      <c r="Z1004" s="135"/>
    </row>
    <row r="1005" spans="1:26" ht="12.75" customHeight="1" x14ac:dyDescent="0.2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35"/>
      <c r="U1005" s="135"/>
      <c r="V1005" s="135"/>
      <c r="W1005" s="135"/>
      <c r="X1005" s="135"/>
      <c r="Y1005" s="135"/>
      <c r="Z1005" s="135"/>
    </row>
    <row r="1006" spans="1:26" ht="12.75" customHeight="1" x14ac:dyDescent="0.2">
      <c r="A1006" s="135"/>
      <c r="B1006" s="135"/>
      <c r="C1006" s="135"/>
      <c r="D1006" s="135"/>
      <c r="E1006" s="135"/>
      <c r="F1006" s="135"/>
      <c r="G1006" s="135"/>
      <c r="H1006" s="135"/>
      <c r="I1006" s="135"/>
      <c r="J1006" s="135"/>
      <c r="K1006" s="135"/>
      <c r="L1006" s="135"/>
      <c r="M1006" s="135"/>
      <c r="N1006" s="135"/>
      <c r="O1006" s="135"/>
      <c r="P1006" s="135"/>
      <c r="Q1006" s="135"/>
      <c r="R1006" s="135"/>
      <c r="S1006" s="135"/>
      <c r="T1006" s="135"/>
      <c r="U1006" s="135"/>
      <c r="V1006" s="135"/>
      <c r="W1006" s="135"/>
      <c r="X1006" s="135"/>
      <c r="Y1006" s="135"/>
      <c r="Z1006" s="135"/>
    </row>
    <row r="1007" spans="1:26" ht="12.75" customHeight="1" x14ac:dyDescent="0.2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35"/>
      <c r="U1007" s="135"/>
      <c r="V1007" s="135"/>
      <c r="W1007" s="135"/>
      <c r="X1007" s="135"/>
      <c r="Y1007" s="135"/>
      <c r="Z1007" s="135"/>
    </row>
    <row r="1008" spans="1:26" ht="12.75" customHeight="1" x14ac:dyDescent="0.2">
      <c r="A1008" s="135"/>
      <c r="B1008" s="135"/>
      <c r="C1008" s="135"/>
      <c r="D1008" s="135"/>
      <c r="E1008" s="135"/>
      <c r="F1008" s="135"/>
      <c r="G1008" s="135"/>
      <c r="H1008" s="135"/>
      <c r="I1008" s="135"/>
      <c r="J1008" s="135"/>
      <c r="K1008" s="135"/>
      <c r="L1008" s="135"/>
      <c r="M1008" s="135"/>
      <c r="N1008" s="135"/>
      <c r="O1008" s="135"/>
      <c r="P1008" s="135"/>
      <c r="Q1008" s="135"/>
      <c r="R1008" s="135"/>
      <c r="S1008" s="135"/>
      <c r="T1008" s="135"/>
      <c r="U1008" s="135"/>
      <c r="V1008" s="135"/>
      <c r="W1008" s="135"/>
      <c r="X1008" s="135"/>
      <c r="Y1008" s="135"/>
      <c r="Z1008" s="135"/>
    </row>
  </sheetData>
  <mergeCells count="4">
    <mergeCell ref="B3:F3"/>
    <mergeCell ref="B10:F10"/>
    <mergeCell ref="B16:F16"/>
    <mergeCell ref="B22:C22"/>
  </mergeCell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Ocenjevanje ponudb</vt:lpstr>
      <vt:lpstr>Primeri ocenjevanja</vt:lpstr>
      <vt:lpstr>Primer prevoza</vt:lpstr>
      <vt:lpstr>Pojasnila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Henrieta Winklhofer</cp:lastModifiedBy>
  <dcterms:created xsi:type="dcterms:W3CDTF">2013-05-23T07:01:58Z</dcterms:created>
  <dcterms:modified xsi:type="dcterms:W3CDTF">2025-08-21T09:13:57Z</dcterms:modified>
</cp:coreProperties>
</file>