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cenjevanje ponudb" sheetId="1" r:id="rId4"/>
    <sheet state="visible" name="Primeri ocenjevanja" sheetId="2" r:id="rId5"/>
    <sheet state="visible" name="Primer prevoza" sheetId="3" r:id="rId6"/>
    <sheet state="visible" name="Pojasnila" sheetId="4" r:id="rId7"/>
  </sheets>
  <definedNames/>
  <calcPr/>
  <extLst>
    <ext uri="GoogleSheetsCustomDataVersion2">
      <go:sheetsCustomData xmlns:go="http://customooxmlschemas.google.com/" r:id="rId8" roundtripDataChecksum="QnM0UngRh+LIccTaV+aJOUArPN7R+KqJrvebLDvxub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25">
      <text>
        <t xml:space="preserve">======
ID#AAABkOI_W-k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</text>
    </comment>
    <comment authorId="0" ref="E14">
      <text>
        <t xml:space="preserve">======
ID#AAABkOI_W-w
tc={80195F10-CEB4-4127-96A0-182294826CBE}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value (e.g. % of recycled fibres, number of fair trade products)</t>
      </text>
    </comment>
    <comment authorId="0" ref="F21">
      <text>
        <t xml:space="preserve">======
ID#AAABkOI_W-g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</text>
    </comment>
    <comment authorId="0" ref="E12">
      <text>
        <t xml:space="preserve">======
ID#AAABkOI_W-s
tc={8FFB5C3E-BBDE-464B-89A0-125F597857A3}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price</t>
      </text>
    </comment>
    <comment authorId="0" ref="D16">
      <text>
        <t xml:space="preserve">======
ID#AAABkOI_W-c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</text>
    </comment>
    <comment authorId="0" ref="D10">
      <text>
        <t xml:space="preserve">======
ID#AAABkOI_W-Q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</text>
    </comment>
  </commentList>
  <extLst>
    <ext uri="GoogleSheetsCustomDataVersion2">
      <go:sheetsCustomData xmlns:go="http://customooxmlschemas.google.com/" r:id="rId1" roundtripDataSignature="AMtx7mjhQfs1fu4ZHJvUfcscxNG9y29Xc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0">
      <text>
        <t xml:space="preserve">======
ID#AAABkOI_W-o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</text>
    </comment>
    <comment authorId="0" ref="D19">
      <text>
        <t xml:space="preserve">======
ID#AAABkOI_W-U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</text>
    </comment>
  </commentList>
  <extLst>
    <ext uri="GoogleSheetsCustomDataVersion2">
      <go:sheetsCustomData xmlns:go="http://customooxmlschemas.google.com/" r:id="rId1" roundtripDataSignature="AMtx7mjTNekTIZ434FjAw9uBaLS8AIslr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35">
      <text>
        <t xml:space="preserve">======
ID#AAABkOI_W-M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</text>
    </comment>
    <comment authorId="0" ref="D10">
      <text>
        <t xml:space="preserve">======
ID#AAABkOI_W-Y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</text>
    </comment>
  </commentList>
  <extLst>
    <ext uri="GoogleSheetsCustomDataVersion2">
      <go:sheetsCustomData xmlns:go="http://customooxmlschemas.google.com/" r:id="rId1" roundtripDataSignature="AMtx7mip6Fj6ms7JSxZl2x6wCc9vi8P5Gg=="/>
    </ext>
  </extLst>
</comments>
</file>

<file path=xl/sharedStrings.xml><?xml version="1.0" encoding="utf-8"?>
<sst xmlns="http://schemas.openxmlformats.org/spreadsheetml/2006/main" count="212" uniqueCount="97">
  <si>
    <t>Pristopi k ocenjevanju ponudb v okviru razpisa</t>
  </si>
  <si>
    <t>Številka razpisa xxx za skupino predmetov xxx</t>
  </si>
  <si>
    <t>Merila za oceno ponudb</t>
  </si>
  <si>
    <t>Formula za izračun</t>
  </si>
  <si>
    <t>Uteži</t>
  </si>
  <si>
    <t xml:space="preserve">Pogoji ponudbe	</t>
  </si>
  <si>
    <t xml:space="preserve">Točkovanje		</t>
  </si>
  <si>
    <t>Ocenjevanje</t>
  </si>
  <si>
    <t>Ponudba 1</t>
  </si>
  <si>
    <t>Ponudba 2</t>
  </si>
  <si>
    <t>Ponudba 3</t>
  </si>
  <si>
    <t>Cena</t>
  </si>
  <si>
    <t>Najnižja vrednost * 100 / vrednost ponudnika</t>
  </si>
  <si>
    <t>Merilo 1</t>
  </si>
  <si>
    <t>"Šolske" ocene</t>
  </si>
  <si>
    <t>Merilo 2</t>
  </si>
  <si>
    <t>Ponudnikova vrednost * 100 / najvišja vrednost</t>
  </si>
  <si>
    <t>Merilo 3</t>
  </si>
  <si>
    <t>Binarna lestvica</t>
  </si>
  <si>
    <t>Skupaj</t>
  </si>
  <si>
    <t>Ponudba z najvišjim številom točk je najboljša.</t>
  </si>
  <si>
    <t>Napredni pristopi</t>
  </si>
  <si>
    <t>Vrednost X</t>
  </si>
  <si>
    <t>Vrednost Y</t>
  </si>
  <si>
    <t xml:space="preserve">Pogoji ponudbe		</t>
  </si>
  <si>
    <t>Merilo 4</t>
  </si>
  <si>
    <r>
      <rPr>
        <rFont val="Arial"/>
        <color rgb="FF000000"/>
        <sz val="11.0"/>
      </rPr>
      <t xml:space="preserve">Število točk = (vrednost ponudnika - Y) / (X - Y) x 100)
</t>
    </r>
    <r>
      <rPr>
        <rFont val="Arial"/>
        <i/>
        <color rgb="FF000000"/>
        <sz val="11.0"/>
      </rPr>
      <t xml:space="preserve">a) Ponudbe z vrednostjo </t>
    </r>
    <r>
      <rPr>
        <rFont val="Arial"/>
        <b/>
        <i/>
        <color rgb="FF000000"/>
        <sz val="11.0"/>
      </rPr>
      <t>X ali več</t>
    </r>
    <r>
      <rPr>
        <rFont val="Arial"/>
        <i/>
        <color rgb="FF000000"/>
        <sz val="11.0"/>
      </rPr>
      <t xml:space="preserve"> prejmejo najvišje število točk 100.
b) Ponudbe z vrednostjo </t>
    </r>
    <r>
      <rPr>
        <rFont val="Arial"/>
        <b/>
        <i/>
        <color rgb="FF000000"/>
        <sz val="11.0"/>
      </rPr>
      <t>Y ali manj</t>
    </r>
    <r>
      <rPr>
        <rFont val="Arial"/>
        <i/>
        <color rgb="FF000000"/>
        <sz val="11.0"/>
      </rPr>
      <t xml:space="preserve"> prejmejo 0 točk.
c) Za ponudbe z vrednostmi med X in Y se število točk izračuna z linearno interpolacijo med tema dvema mejnima vrednostma.</t>
    </r>
  </si>
  <si>
    <t>Merilo 5</t>
  </si>
  <si>
    <r>
      <rPr>
        <rFont val="Arial"/>
        <color rgb="FF000000"/>
        <sz val="11.0"/>
      </rPr>
      <t xml:space="preserve">Število točk = (vrednost ponudnika - Y) / (X - Y) x 100)
</t>
    </r>
    <r>
      <rPr>
        <rFont val="Arial"/>
        <i/>
        <color rgb="FF000000"/>
        <sz val="11.0"/>
      </rPr>
      <t xml:space="preserve">a) Ponudbe z vrednostjo </t>
    </r>
    <r>
      <rPr>
        <rFont val="Arial"/>
        <b/>
        <i/>
        <color rgb="FF000000"/>
        <sz val="11.0"/>
      </rPr>
      <t>X ali več</t>
    </r>
    <r>
      <rPr>
        <rFont val="Arial"/>
        <i/>
        <color rgb="FF000000"/>
        <sz val="11.0"/>
      </rPr>
      <t xml:space="preserve"> prejmejo najvišje število točk 100.
b) Ponudbe z vrednostjo </t>
    </r>
    <r>
      <rPr>
        <rFont val="Arial"/>
        <b/>
        <i/>
        <color rgb="FF000000"/>
        <sz val="11.0"/>
      </rPr>
      <t>Y ali manj</t>
    </r>
    <r>
      <rPr>
        <rFont val="Arial"/>
        <i/>
        <color rgb="FF000000"/>
        <sz val="11.0"/>
      </rPr>
      <t xml:space="preserve"> prejmejo 0 točk.
c) Za ponudbe z vrednostmi med X in Y se število točk izračuna z linearno interpolacijo med tema dvema mejnima vrednostma.</t>
    </r>
  </si>
  <si>
    <t>Primeri ocenjevanja ponudb</t>
  </si>
  <si>
    <t>Primer: Pisarniški material</t>
  </si>
  <si>
    <t>Ocenjevanla merila</t>
  </si>
  <si>
    <t xml:space="preserve">Ocenjevanje		</t>
  </si>
  <si>
    <t>Možnost ponovnega polnjenja</t>
  </si>
  <si>
    <t>da</t>
  </si>
  <si>
    <t>ne</t>
  </si>
  <si>
    <t>Topilo na vodni osnovi</t>
  </si>
  <si>
    <t>Najboljša je ponudba št. 3.</t>
  </si>
  <si>
    <t>Primer: Gostinske storitve</t>
  </si>
  <si>
    <t>v</t>
  </si>
  <si>
    <t>Ocenjevalna merila</t>
  </si>
  <si>
    <t>Odločitev žirije (testni obrok)</t>
  </si>
  <si>
    <t>zadovoljivo</t>
  </si>
  <si>
    <t>dobro</t>
  </si>
  <si>
    <t>zelo dobro</t>
  </si>
  <si>
    <t>Odstotek ekološke hrane</t>
  </si>
  <si>
    <t>Total</t>
  </si>
  <si>
    <t>Najboljša je ponudba št. 2.</t>
  </si>
  <si>
    <t>Uporaba pristopov vrednotenja: Primeri ponudb</t>
  </si>
  <si>
    <t>Primer 3: Stroški življenjskega cikla za prevoz</t>
  </si>
  <si>
    <t>Najmanjša vrednost * 100 / vrednost ponudnika</t>
  </si>
  <si>
    <t>Stroški življenjskega cikla za prevoz: GHGTR ponudbe</t>
  </si>
  <si>
    <t>Najmanjša vrednost * 100 / vrednost ponudnika (metoda relativnega točkovanja)</t>
  </si>
  <si>
    <t>Ponudba št. 3 je najboljša.</t>
  </si>
  <si>
    <t>Izračun emisij toplogrednih plinov za ponudbe</t>
  </si>
  <si>
    <t xml:space="preserve">Emisijski faktor (EFV) vozil, namenjenih za uporabo v okviru pogodbe (kg CO2/tkm)	</t>
  </si>
  <si>
    <t xml:space="preserve">Delež potovanj, opravljenih z vozilom	</t>
  </si>
  <si>
    <t>Razdalja (D) v km</t>
  </si>
  <si>
    <t>Izračun emisij toplogrednih plinov (kg CO2)</t>
  </si>
  <si>
    <t>Vozilo 1</t>
  </si>
  <si>
    <t>Vozilo 2</t>
  </si>
  <si>
    <t>Primer 4: Stroški življenjskega cikla za prevoz</t>
  </si>
  <si>
    <t>Ocenjevqalna merila</t>
  </si>
  <si>
    <r>
      <rPr>
        <rFont val="Aptos"/>
        <color rgb="FF000000"/>
        <sz val="12.0"/>
      </rPr>
      <t xml:space="preserve">Število točk = (Y - vrednost ponudnika) / (Y - X) x 100)
</t>
    </r>
    <r>
      <rPr>
        <rFont val="Aptos"/>
        <i/>
        <color rgb="FF000000"/>
        <sz val="12.0"/>
      </rPr>
      <t>a) Ponudbe z emisijami CO₂ 20 kg (vrednost X) ali manj prejmejo največ 100 točk.
b)Ponudbe z emisijami CO₂ 80 kg (vrednost Y) ali več prejmejo 0 točk.
c) Za ponudbe z emisijami med 20 kg in 80 kg se število točk izračuna z linearno interpolacijo med tema dvema mejnima vrednostma.</t>
    </r>
  </si>
  <si>
    <t>Pristopi k ocenjevanju ponudbe</t>
  </si>
  <si>
    <t>1.</t>
  </si>
  <si>
    <t xml:space="preserve">"Šolske" ocene: Pri merilih, ki jih je mogoče opisati le kvalitativno, se za ocenjevanje lahko uporabi naslednja tabela:				</t>
  </si>
  <si>
    <t>0 točk</t>
  </si>
  <si>
    <t>nezadostno, ni na voljo, se ne uporablja</t>
  </si>
  <si>
    <t>30 točk</t>
  </si>
  <si>
    <t>zadosteno, vendar z večjimi pomanjkljivostmi</t>
  </si>
  <si>
    <t>50 točk</t>
  </si>
  <si>
    <t>zadovoljivo, z manjšimi napakami</t>
  </si>
  <si>
    <t>80 točk</t>
  </si>
  <si>
    <t>dobro, v celoti izvedljivo</t>
  </si>
  <si>
    <t>zadostno</t>
  </si>
  <si>
    <t>100 točk</t>
  </si>
  <si>
    <t>zelo dobro, ustreza vsem zahtevam</t>
  </si>
  <si>
    <t>nezadostno</t>
  </si>
  <si>
    <t>2.</t>
  </si>
  <si>
    <t xml:space="preserve">Za merila, pri katerih visoke vrednosti vodijo k ugodnejšemu vrednotenju (npr. % ekološke hrane)				</t>
  </si>
  <si>
    <t>a)</t>
  </si>
  <si>
    <t>Relativno točkovanje:</t>
  </si>
  <si>
    <t>Število točk = 100 x vrednost ponudnika / najvišja vrednost</t>
  </si>
  <si>
    <t>b)</t>
  </si>
  <si>
    <t>Absolutno točkovanje:</t>
  </si>
  <si>
    <t>Število točk = (vrednost ponudnika - Y) / (X - Y) x 100)</t>
  </si>
  <si>
    <t>a) Ponudbe z vrednostjo X ali več prejmejo 100 točk.
b) Ponudbe z vrednostjo Y ali manj prejmejo 0 točk.
c) Za ponudbe z vrednostmi med X in Y se število točk izračuna z linearno interpolacijo med mejnima vrednostima.</t>
  </si>
  <si>
    <t>3.</t>
  </si>
  <si>
    <t xml:space="preserve">Za merila, pri katerih nizke vrednosti vodijo k ugodnejšemu vrednotenju (cena)			</t>
  </si>
  <si>
    <t>Število točk = 100 x najnižja vrednost / vrednost ponudnika</t>
  </si>
  <si>
    <t>Število točk = (Y - vrednost ponudnika) / (Y - X) x 100)</t>
  </si>
  <si>
    <t>a) Ponudbe z vrednostjo X ali manj prejmejo 100 točk.
b) Ponudbe z vrednostjo Y ali več prejmejo 0 točk.
c) Za ponudbe z vrednostmi med X in Y se število točk izračuna z linearno interpolacijo med mejnima vrednostima.</t>
  </si>
  <si>
    <t>4.</t>
  </si>
  <si>
    <t xml:space="preserve">Binarna lestvica: Za merila, ki omogočajo le dve možni vrednosti („da/ne“, „uspešno/neuspešno“), se lahko za ocenjevanje uporabi naslednja tabela:	</t>
  </si>
  <si>
    <t>Ne, neuspešno, neskladno</t>
  </si>
  <si>
    <t>Da, uspešno, skladno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</si>
</sst>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&quot;€&quot;_-;\-* #,##0\ &quot;€&quot;_-;_-* &quot;-&quot;??\ &quot;€&quot;_-;_-@"/>
  </numFmts>
  <fonts count="28">
    <font>
      <sz val="10.0"/>
      <color theme="1"/>
      <name val="Arial"/>
      <scheme val="minor"/>
    </font>
    <font>
      <sz val="10.0"/>
      <color theme="1"/>
      <name val="Aptos"/>
    </font>
    <font>
      <b/>
      <sz val="26.0"/>
      <color rgb="FF035854"/>
      <name val="Arial"/>
    </font>
    <font>
      <b/>
      <sz val="26.0"/>
      <color rgb="FF035854"/>
      <name val="Aptos"/>
    </font>
    <font>
      <b/>
      <sz val="16.0"/>
      <color rgb="FF035854"/>
      <name val="Aptos"/>
    </font>
    <font>
      <b/>
      <sz val="11.0"/>
      <color theme="1"/>
      <name val="Aptos"/>
    </font>
    <font>
      <b/>
      <sz val="11.0"/>
      <color theme="1"/>
      <name val="Arial"/>
    </font>
    <font/>
    <font>
      <sz val="11.0"/>
      <color theme="1"/>
      <name val="Aptos"/>
    </font>
    <font>
      <sz val="11.0"/>
      <color rgb="FF000000"/>
      <name val="Aptos"/>
    </font>
    <font>
      <b/>
      <sz val="11.0"/>
      <color rgb="FF000000"/>
      <name val="Arial"/>
    </font>
    <font>
      <b/>
      <sz val="11.0"/>
      <color rgb="FF000000"/>
      <name val="Aptos"/>
    </font>
    <font>
      <sz val="12.0"/>
      <color rgb="FF000000"/>
      <name val="Aptos"/>
    </font>
    <font>
      <b/>
      <sz val="12.0"/>
      <color rgb="FF000000"/>
      <name val="Aptos"/>
    </font>
    <font>
      <b/>
      <sz val="12.0"/>
      <color theme="1"/>
      <name val="Aptos"/>
    </font>
    <font>
      <b/>
      <i/>
      <sz val="11.0"/>
      <color rgb="FFFF0000"/>
      <name val="Arial"/>
    </font>
    <font>
      <sz val="11.0"/>
      <color rgb="FFFF0000"/>
      <name val="Arial"/>
    </font>
    <font>
      <sz val="10.0"/>
      <color theme="1"/>
      <name val="Arial"/>
    </font>
    <font>
      <sz val="11.0"/>
      <color rgb="FF000000"/>
      <name val="Arial"/>
    </font>
    <font>
      <sz val="12.0"/>
      <color rgb="FF000000"/>
      <name val="Arial"/>
    </font>
    <font>
      <b/>
      <sz val="10.0"/>
      <color theme="1"/>
      <name val="Aptos"/>
    </font>
    <font>
      <b/>
      <i/>
      <sz val="10.0"/>
      <color rgb="FFFF0000"/>
      <name val="Arial"/>
    </font>
    <font>
      <b/>
      <sz val="16.0"/>
      <color rgb="FF035854"/>
      <name val="Arial"/>
    </font>
    <font>
      <sz val="11.0"/>
      <color theme="1"/>
      <name val="Arial"/>
    </font>
    <font>
      <b/>
      <sz val="14.0"/>
      <color theme="1"/>
      <name val="Arial"/>
    </font>
    <font>
      <sz val="12.0"/>
      <color theme="1"/>
      <name val="Arial"/>
    </font>
    <font>
      <sz val="12.0"/>
      <color theme="1"/>
      <name val="Aptos"/>
    </font>
    <font>
      <b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89C4CD"/>
        <bgColor rgb="FF89C4CD"/>
      </patternFill>
    </fill>
    <fill>
      <patternFill patternType="solid">
        <fgColor rgb="FFABABAB"/>
        <bgColor rgb="FFABABAB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56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/>
    </border>
    <border>
      <left style="medium">
        <color rgb="FF000000"/>
      </left>
      <right/>
      <top style="thick">
        <color rgb="FF000000"/>
      </top>
      <bottom/>
    </border>
    <border>
      <left style="medium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/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thin">
        <color rgb="FF000000"/>
      </right>
      <top/>
      <bottom style="thick">
        <color rgb="FF000000"/>
      </bottom>
    </border>
    <border>
      <left style="medium">
        <color rgb="FF000000"/>
      </left>
      <right/>
      <top/>
      <bottom style="thick">
        <color rgb="FF000000"/>
      </bottom>
    </border>
    <border>
      <left style="medium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medium">
        <color rgb="FF000000"/>
      </right>
      <top/>
      <bottom style="thick">
        <color rgb="FF000000"/>
      </bottom>
    </border>
    <border>
      <left/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thick">
        <color rgb="FF000000"/>
      </right>
      <top/>
      <bottom style="thick">
        <color rgb="FF000000"/>
      </bottom>
    </border>
    <border>
      <left style="thin">
        <color rgb="FF000000"/>
      </left>
      <right/>
      <top style="thick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ck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/>
    </border>
    <border>
      <left style="thick">
        <color rgb="FF000000"/>
      </left>
      <right/>
      <top style="thick">
        <color rgb="FF000000"/>
      </top>
      <bottom/>
    </border>
    <border>
      <left style="medium">
        <color rgb="FF000000"/>
      </left>
      <top style="thick">
        <color rgb="FF000000"/>
      </top>
      <bottom/>
    </border>
    <border>
      <right style="medium">
        <color rgb="FF000000"/>
      </right>
      <top style="thick">
        <color rgb="FF000000"/>
      </top>
      <bottom/>
    </border>
    <border>
      <left/>
      <right style="medium">
        <color rgb="FF000000"/>
      </right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medium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ck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top"/>
    </xf>
    <xf borderId="0" fillId="0" fontId="3" numFmtId="0" xfId="0" applyAlignment="1" applyFont="1">
      <alignment vertical="top"/>
    </xf>
    <xf borderId="0" fillId="0" fontId="4" numFmtId="0" xfId="0" applyAlignment="1" applyFont="1">
      <alignment vertical="top"/>
    </xf>
    <xf borderId="1" fillId="2" fontId="5" numFmtId="0" xfId="0" applyAlignment="1" applyBorder="1" applyFill="1" applyFont="1">
      <alignment horizontal="center" vertical="center"/>
    </xf>
    <xf borderId="2" fillId="2" fontId="6" numFmtId="0" xfId="0" applyAlignment="1" applyBorder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5" fillId="0" fontId="7" numFmtId="0" xfId="0" applyBorder="1" applyFont="1"/>
    <xf borderId="6" fillId="0" fontId="7" numFmtId="0" xfId="0" applyBorder="1" applyFont="1"/>
    <xf borderId="7" fillId="2" fontId="5" numFmtId="0" xfId="0" applyAlignment="1" applyBorder="1" applyFont="1">
      <alignment horizontal="center" shrinkToFit="0" vertical="center" wrapText="1"/>
    </xf>
    <xf borderId="8" fillId="0" fontId="7" numFmtId="0" xfId="0" applyBorder="1" applyFont="1"/>
    <xf borderId="9" fillId="0" fontId="7" numFmtId="0" xfId="0" applyBorder="1" applyFont="1"/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8" numFmtId="0" xfId="0" applyFont="1"/>
    <xf borderId="10" fillId="0" fontId="9" numFmtId="0" xfId="0" applyAlignment="1" applyBorder="1" applyFont="1">
      <alignment horizontal="center" readingOrder="1" shrinkToFit="0" vertical="center" wrapText="1"/>
    </xf>
    <xf borderId="11" fillId="0" fontId="9" numFmtId="0" xfId="0" applyAlignment="1" applyBorder="1" applyFont="1">
      <alignment horizontal="center" readingOrder="1" shrinkToFit="0" vertical="center" wrapText="1"/>
    </xf>
    <xf borderId="12" fillId="0" fontId="9" numFmtId="0" xfId="0" applyAlignment="1" applyBorder="1" applyFont="1">
      <alignment horizontal="center" readingOrder="1" shrinkToFit="0" vertical="center" wrapText="1"/>
    </xf>
    <xf borderId="13" fillId="0" fontId="10" numFmtId="0" xfId="0" applyAlignment="1" applyBorder="1" applyFont="1">
      <alignment horizontal="center" readingOrder="1" shrinkToFit="0" vertical="center" wrapText="1"/>
    </xf>
    <xf borderId="11" fillId="0" fontId="10" numFmtId="0" xfId="0" applyAlignment="1" applyBorder="1" applyFont="1">
      <alignment horizontal="center" readingOrder="1" shrinkToFit="0" vertical="center" wrapText="1"/>
    </xf>
    <xf borderId="14" fillId="0" fontId="10" numFmtId="0" xfId="0" applyAlignment="1" applyBorder="1" applyFont="1">
      <alignment horizontal="center" readingOrder="1" shrinkToFit="0" vertical="center" wrapText="1"/>
    </xf>
    <xf borderId="0" fillId="0" fontId="9" numFmtId="0" xfId="0" applyAlignment="1" applyFont="1">
      <alignment horizontal="center" readingOrder="1" shrinkToFit="0" vertical="center" wrapText="1"/>
    </xf>
    <xf borderId="0" fillId="0" fontId="11" numFmtId="0" xfId="0" applyAlignment="1" applyFont="1">
      <alignment horizontal="center" readingOrder="1" shrinkToFit="0" vertical="center" wrapText="1"/>
    </xf>
    <xf borderId="10" fillId="0" fontId="11" numFmtId="0" xfId="0" applyAlignment="1" applyBorder="1" applyFont="1">
      <alignment horizontal="left" readingOrder="1" shrinkToFit="0" vertical="center" wrapText="1"/>
    </xf>
    <xf borderId="12" fillId="0" fontId="12" numFmtId="9" xfId="0" applyAlignment="1" applyBorder="1" applyFont="1" applyNumberFormat="1">
      <alignment horizontal="center" readingOrder="1" shrinkToFit="0" vertical="center" wrapText="1"/>
    </xf>
    <xf borderId="13" fillId="0" fontId="12" numFmtId="164" xfId="0" applyAlignment="1" applyBorder="1" applyFont="1" applyNumberFormat="1">
      <alignment horizontal="center" readingOrder="1" shrinkToFit="0" vertical="center" wrapText="1"/>
    </xf>
    <xf borderId="11" fillId="0" fontId="12" numFmtId="164" xfId="0" applyAlignment="1" applyBorder="1" applyFont="1" applyNumberFormat="1">
      <alignment horizontal="center" readingOrder="1" shrinkToFit="0" vertical="center" wrapText="1"/>
    </xf>
    <xf borderId="14" fillId="0" fontId="12" numFmtId="164" xfId="0" applyAlignment="1" applyBorder="1" applyFont="1" applyNumberFormat="1">
      <alignment horizontal="center" readingOrder="1" shrinkToFit="0" vertical="center" wrapText="1"/>
    </xf>
    <xf borderId="15" fillId="0" fontId="12" numFmtId="1" xfId="0" applyAlignment="1" applyBorder="1" applyFont="1" applyNumberFormat="1">
      <alignment horizontal="center" readingOrder="1" shrinkToFit="0" vertical="center" wrapText="1"/>
    </xf>
    <xf borderId="11" fillId="0" fontId="12" numFmtId="1" xfId="0" applyAlignment="1" applyBorder="1" applyFont="1" applyNumberFormat="1">
      <alignment horizontal="center" readingOrder="1" shrinkToFit="0" vertical="center" wrapText="1"/>
    </xf>
    <xf borderId="14" fillId="0" fontId="12" numFmtId="1" xfId="0" applyAlignment="1" applyBorder="1" applyFont="1" applyNumberFormat="1">
      <alignment horizontal="center" readingOrder="1" shrinkToFit="0" vertical="center" wrapText="1"/>
    </xf>
    <xf borderId="16" fillId="0" fontId="12" numFmtId="1" xfId="0" applyAlignment="1" applyBorder="1" applyFont="1" applyNumberFormat="1">
      <alignment horizontal="center" readingOrder="1" shrinkToFit="0" vertical="center" wrapText="1"/>
    </xf>
    <xf borderId="0" fillId="0" fontId="13" numFmtId="0" xfId="0" applyAlignment="1" applyFont="1">
      <alignment horizontal="left" readingOrder="1" shrinkToFit="0" vertical="center" wrapText="1"/>
    </xf>
    <xf borderId="0" fillId="0" fontId="12" numFmtId="0" xfId="0" applyAlignment="1" applyFont="1">
      <alignment horizontal="center" readingOrder="1" shrinkToFit="0" vertical="center" wrapText="1"/>
    </xf>
    <xf borderId="0" fillId="0" fontId="12" numFmtId="9" xfId="0" applyAlignment="1" applyFont="1" applyNumberFormat="1">
      <alignment horizontal="center" readingOrder="1" shrinkToFit="0" vertical="center" wrapText="1"/>
    </xf>
    <xf borderId="0" fillId="0" fontId="12" numFmtId="164" xfId="0" applyAlignment="1" applyFont="1" applyNumberFormat="1">
      <alignment horizontal="center" readingOrder="1" shrinkToFit="0" vertical="center" wrapText="1"/>
    </xf>
    <xf borderId="0" fillId="0" fontId="12" numFmtId="1" xfId="0" applyAlignment="1" applyFont="1" applyNumberFormat="1">
      <alignment horizontal="center" readingOrder="1" shrinkToFit="0" vertical="center" wrapText="1"/>
    </xf>
    <xf borderId="13" fillId="0" fontId="12" numFmtId="0" xfId="0" applyAlignment="1" applyBorder="1" applyFont="1">
      <alignment horizontal="center" readingOrder="1" shrinkToFit="0" vertical="center" wrapText="1"/>
    </xf>
    <xf borderId="11" fillId="0" fontId="12" numFmtId="0" xfId="0" applyAlignment="1" applyBorder="1" applyFont="1">
      <alignment horizontal="center" readingOrder="1" shrinkToFit="0" vertical="center" wrapText="1"/>
    </xf>
    <xf borderId="14" fillId="0" fontId="12" numFmtId="0" xfId="0" applyAlignment="1" applyBorder="1" applyFont="1">
      <alignment horizontal="center" readingOrder="1" shrinkToFit="0" vertical="center" wrapText="1"/>
    </xf>
    <xf borderId="15" fillId="0" fontId="12" numFmtId="0" xfId="0" applyAlignment="1" applyBorder="1" applyFont="1">
      <alignment horizontal="center" readingOrder="1" shrinkToFit="0" vertical="center" wrapText="1"/>
    </xf>
    <xf borderId="16" fillId="0" fontId="12" numFmtId="0" xfId="0" applyAlignment="1" applyBorder="1" applyFont="1">
      <alignment horizontal="center" readingOrder="1" shrinkToFit="0" vertical="center" wrapText="1"/>
    </xf>
    <xf borderId="0" fillId="0" fontId="12" numFmtId="0" xfId="0" applyAlignment="1" applyFont="1">
      <alignment horizontal="center" readingOrder="1" shrinkToFit="0" wrapText="1"/>
    </xf>
    <xf borderId="10" fillId="0" fontId="10" numFmtId="0" xfId="0" applyAlignment="1" applyBorder="1" applyFont="1">
      <alignment horizontal="left" readingOrder="1" shrinkToFit="0" vertical="center" wrapText="1"/>
    </xf>
    <xf borderId="11" fillId="0" fontId="9" numFmtId="0" xfId="0" applyAlignment="1" applyBorder="1" applyFont="1">
      <alignment horizontal="center" readingOrder="1" shrinkToFit="0" wrapText="1"/>
    </xf>
    <xf borderId="17" fillId="3" fontId="14" numFmtId="0" xfId="0" applyAlignment="1" applyBorder="1" applyFill="1" applyFont="1">
      <alignment horizontal="center" shrinkToFit="0" vertical="center" wrapText="1"/>
    </xf>
    <xf borderId="18" fillId="3" fontId="14" numFmtId="0" xfId="0" applyAlignment="1" applyBorder="1" applyFont="1">
      <alignment horizontal="center" shrinkToFit="0" vertical="center" wrapText="1"/>
    </xf>
    <xf borderId="19" fillId="3" fontId="14" numFmtId="9" xfId="0" applyAlignment="1" applyBorder="1" applyFont="1" applyNumberFormat="1">
      <alignment horizontal="center" shrinkToFit="0" vertical="center" wrapText="1"/>
    </xf>
    <xf borderId="20" fillId="3" fontId="14" numFmtId="0" xfId="0" applyAlignment="1" applyBorder="1" applyFont="1">
      <alignment horizontal="center" shrinkToFit="0" vertical="center" wrapText="1"/>
    </xf>
    <xf borderId="21" fillId="3" fontId="14" numFmtId="0" xfId="0" applyAlignment="1" applyBorder="1" applyFont="1">
      <alignment horizontal="center" shrinkToFit="0" vertical="center" wrapText="1"/>
    </xf>
    <xf borderId="22" fillId="3" fontId="14" numFmtId="0" xfId="0" applyAlignment="1" applyBorder="1" applyFont="1">
      <alignment horizontal="center" shrinkToFit="0" vertical="center" wrapText="1"/>
    </xf>
    <xf borderId="22" fillId="3" fontId="14" numFmtId="1" xfId="0" applyAlignment="1" applyBorder="1" applyFont="1" applyNumberFormat="1">
      <alignment horizontal="center" shrinkToFit="0" vertical="center" wrapText="1"/>
    </xf>
    <xf borderId="18" fillId="3" fontId="14" numFmtId="1" xfId="0" applyAlignment="1" applyBorder="1" applyFont="1" applyNumberFormat="1">
      <alignment horizontal="center" shrinkToFit="0" vertical="center" wrapText="1"/>
    </xf>
    <xf borderId="23" fillId="3" fontId="14" numFmtId="1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4" numFmtId="9" xfId="0" applyAlignment="1" applyFont="1" applyNumberForma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Font="1"/>
    <xf borderId="0" fillId="0" fontId="16" numFmtId="0" xfId="0" applyFont="1"/>
    <xf borderId="0" fillId="0" fontId="17" numFmtId="0" xfId="0" applyFont="1"/>
    <xf borderId="24" fillId="2" fontId="6" numFmtId="0" xfId="0" applyAlignment="1" applyBorder="1" applyFont="1">
      <alignment horizontal="center" shrinkToFit="0" vertical="center" wrapText="1"/>
    </xf>
    <xf borderId="11" fillId="4" fontId="18" numFmtId="0" xfId="0" applyAlignment="1" applyBorder="1" applyFill="1" applyFont="1">
      <alignment horizontal="left" readingOrder="1" shrinkToFit="0" vertical="center" wrapText="1"/>
    </xf>
    <xf borderId="11" fillId="0" fontId="19" numFmtId="1" xfId="0" applyAlignment="1" applyBorder="1" applyFont="1" applyNumberFormat="1">
      <alignment horizontal="center" readingOrder="1" shrinkToFit="0" vertical="center" wrapText="1"/>
    </xf>
    <xf borderId="25" fillId="0" fontId="19" numFmtId="1" xfId="0" applyAlignment="1" applyBorder="1" applyFont="1" applyNumberFormat="1">
      <alignment horizontal="center" readingOrder="1" shrinkToFit="0" vertical="center" wrapText="1"/>
    </xf>
    <xf borderId="12" fillId="0" fontId="19" numFmtId="9" xfId="0" applyAlignment="1" applyBorder="1" applyFont="1" applyNumberFormat="1">
      <alignment horizontal="center" readingOrder="1" shrinkToFit="0" vertical="center" wrapText="1"/>
    </xf>
    <xf borderId="13" fillId="0" fontId="19" numFmtId="1" xfId="0" applyAlignment="1" applyBorder="1" applyFont="1" applyNumberFormat="1">
      <alignment horizontal="center" readingOrder="1" shrinkToFit="0" vertical="center" wrapText="1"/>
    </xf>
    <xf borderId="14" fillId="0" fontId="19" numFmtId="1" xfId="0" applyAlignment="1" applyBorder="1" applyFont="1" applyNumberFormat="1">
      <alignment horizontal="center" readingOrder="1" shrinkToFit="0" vertical="center" wrapText="1"/>
    </xf>
    <xf borderId="26" fillId="0" fontId="12" numFmtId="1" xfId="0" applyAlignment="1" applyBorder="1" applyFont="1" applyNumberFormat="1">
      <alignment horizontal="center" readingOrder="1" shrinkToFit="0" vertical="center" wrapText="1"/>
    </xf>
    <xf borderId="0" fillId="0" fontId="13" numFmtId="0" xfId="0" applyAlignment="1" applyFont="1">
      <alignment horizontal="center" readingOrder="1" shrinkToFit="0" vertical="center" wrapText="1"/>
    </xf>
    <xf borderId="18" fillId="3" fontId="14" numFmtId="9" xfId="0" applyAlignment="1" applyBorder="1" applyFont="1" applyNumberFormat="1">
      <alignment horizontal="center" shrinkToFit="0" vertical="center" wrapText="1"/>
    </xf>
    <xf borderId="27" fillId="3" fontId="14" numFmtId="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right"/>
    </xf>
    <xf borderId="0" fillId="0" fontId="20" numFmtId="0" xfId="0" applyAlignment="1" applyFont="1">
      <alignment shrinkToFit="0" wrapText="1"/>
    </xf>
    <xf borderId="13" fillId="0" fontId="9" numFmtId="0" xfId="0" applyAlignment="1" applyBorder="1" applyFont="1">
      <alignment horizontal="center" readingOrder="1" shrinkToFit="0" vertical="center" wrapText="1"/>
    </xf>
    <xf borderId="25" fillId="0" fontId="9" numFmtId="0" xfId="0" applyAlignment="1" applyBorder="1" applyFont="1">
      <alignment horizontal="center" readingOrder="1" shrinkToFit="0" vertical="center" wrapText="1"/>
    </xf>
    <xf borderId="13" fillId="0" fontId="13" numFmtId="0" xfId="0" applyAlignment="1" applyBorder="1" applyFont="1">
      <alignment horizontal="left" readingOrder="1" shrinkToFit="0" vertical="center" wrapText="1"/>
    </xf>
    <xf borderId="25" fillId="0" fontId="12" numFmtId="0" xfId="0" applyAlignment="1" applyBorder="1" applyFont="1">
      <alignment horizontal="center" readingOrder="1" shrinkToFit="0" vertical="center" wrapText="1"/>
    </xf>
    <xf borderId="28" fillId="3" fontId="14" numFmtId="0" xfId="0" applyAlignment="1" applyBorder="1" applyFont="1">
      <alignment horizontal="center" shrinkToFit="0" vertical="center" wrapText="1"/>
    </xf>
    <xf borderId="29" fillId="3" fontId="14" numFmtId="0" xfId="0" applyAlignment="1" applyBorder="1" applyFont="1">
      <alignment horizontal="center" shrinkToFit="0" vertical="center" wrapText="1"/>
    </xf>
    <xf borderId="28" fillId="3" fontId="14" numFmtId="9" xfId="0" applyAlignment="1" applyBorder="1" applyFont="1" applyNumberFormat="1">
      <alignment horizontal="center" shrinkToFit="0" vertical="center" wrapText="1"/>
    </xf>
    <xf borderId="30" fillId="3" fontId="14" numFmtId="0" xfId="0" applyAlignment="1" applyBorder="1" applyFont="1">
      <alignment horizontal="center" shrinkToFit="0" vertical="center" wrapText="1"/>
    </xf>
    <xf borderId="31" fillId="3" fontId="14" numFmtId="0" xfId="0" applyAlignment="1" applyBorder="1" applyFont="1">
      <alignment horizontal="center" shrinkToFit="0" vertical="center" wrapText="1"/>
    </xf>
    <xf borderId="32" fillId="3" fontId="14" numFmtId="1" xfId="0" applyAlignment="1" applyBorder="1" applyFont="1" applyNumberFormat="1">
      <alignment horizontal="center" shrinkToFit="0" vertical="center" wrapText="1"/>
    </xf>
    <xf borderId="30" fillId="3" fontId="14" numFmtId="1" xfId="0" applyAlignment="1" applyBorder="1" applyFont="1" applyNumberFormat="1">
      <alignment horizontal="center" shrinkToFit="0" vertical="center" wrapText="1"/>
    </xf>
    <xf borderId="31" fillId="3" fontId="14" numFmtId="1" xfId="0" applyAlignment="1" applyBorder="1" applyFont="1" applyNumberFormat="1">
      <alignment horizontal="center" shrinkToFit="0" vertical="center" wrapText="1"/>
    </xf>
    <xf borderId="0" fillId="0" fontId="21" numFmtId="0" xfId="0" applyFont="1"/>
    <xf borderId="13" fillId="0" fontId="9" numFmtId="0" xfId="0" applyAlignment="1" applyBorder="1" applyFont="1">
      <alignment horizontal="left" readingOrder="1" shrinkToFit="0" wrapText="1"/>
    </xf>
    <xf borderId="25" fillId="0" fontId="9" numFmtId="0" xfId="0" applyAlignment="1" applyBorder="1" applyFont="1">
      <alignment horizontal="center" readingOrder="1" shrinkToFit="0" wrapText="1"/>
    </xf>
    <xf borderId="33" fillId="0" fontId="9" numFmtId="0" xfId="0" applyAlignment="1" applyBorder="1" applyFont="1">
      <alignment horizontal="center" readingOrder="1" shrinkToFit="0" wrapText="1"/>
    </xf>
    <xf borderId="0" fillId="0" fontId="9" numFmtId="0" xfId="0" applyAlignment="1" applyFont="1">
      <alignment horizontal="left" readingOrder="1" shrinkToFit="0" wrapText="1"/>
    </xf>
    <xf borderId="0" fillId="0" fontId="9" numFmtId="0" xfId="0" applyAlignment="1" applyFont="1">
      <alignment horizontal="center" readingOrder="1" shrinkToFit="0" wrapText="1"/>
    </xf>
    <xf borderId="33" fillId="0" fontId="12" numFmtId="9" xfId="0" applyAlignment="1" applyBorder="1" applyFont="1" applyNumberFormat="1">
      <alignment horizontal="center" readingOrder="1" shrinkToFit="0" vertical="center" wrapText="1"/>
    </xf>
    <xf borderId="15" fillId="0" fontId="12" numFmtId="164" xfId="0" applyAlignment="1" applyBorder="1" applyFont="1" applyNumberFormat="1">
      <alignment horizontal="center" readingOrder="1" shrinkToFit="0" vertical="center" wrapText="1"/>
    </xf>
    <xf borderId="15" fillId="0" fontId="19" numFmtId="0" xfId="0" applyAlignment="1" applyBorder="1" applyFont="1">
      <alignment horizontal="center" readingOrder="1" shrinkToFit="0" vertical="center" wrapText="1"/>
    </xf>
    <xf borderId="29" fillId="3" fontId="14" numFmtId="0" xfId="0" applyAlignment="1" applyBorder="1" applyFont="1">
      <alignment horizontal="left" shrinkToFit="0" vertical="center" wrapText="1"/>
    </xf>
    <xf borderId="34" fillId="3" fontId="14" numFmtId="9" xfId="0" applyAlignment="1" applyBorder="1" applyFont="1" applyNumberFormat="1">
      <alignment horizontal="center" shrinkToFit="0" vertical="center" wrapText="1"/>
    </xf>
    <xf borderId="32" fillId="3" fontId="14" numFmtId="0" xfId="0" applyAlignment="1" applyBorder="1" applyFont="1">
      <alignment horizontal="left" shrinkToFit="0" vertical="center" wrapText="1"/>
    </xf>
    <xf borderId="30" fillId="3" fontId="14" numFmtId="0" xfId="0" applyAlignment="1" applyBorder="1" applyFont="1">
      <alignment horizontal="left" shrinkToFit="0" vertical="center" wrapText="1"/>
    </xf>
    <xf borderId="31" fillId="3" fontId="14" numFmtId="0" xfId="0" applyAlignment="1" applyBorder="1" applyFont="1">
      <alignment horizontal="left" shrinkToFit="0" vertical="center" wrapText="1"/>
    </xf>
    <xf borderId="0" fillId="0" fontId="22" numFmtId="0" xfId="0" applyAlignment="1" applyFont="1">
      <alignment vertical="top"/>
    </xf>
    <xf borderId="35" fillId="2" fontId="5" numFmtId="0" xfId="0" applyAlignment="1" applyBorder="1" applyFont="1">
      <alignment horizontal="center" vertical="center"/>
    </xf>
    <xf borderId="0" fillId="0" fontId="23" numFmtId="0" xfId="0" applyFont="1"/>
    <xf borderId="13" fillId="0" fontId="11" numFmtId="0" xfId="0" applyAlignment="1" applyBorder="1" applyFont="1">
      <alignment horizontal="left" readingOrder="1" shrinkToFit="0" vertical="center" wrapText="1"/>
    </xf>
    <xf borderId="25" fillId="0" fontId="12" numFmtId="9" xfId="0" applyAlignment="1" applyBorder="1" applyFont="1" applyNumberFormat="1">
      <alignment horizontal="center" readingOrder="1" shrinkToFit="0" vertical="center" wrapText="1"/>
    </xf>
    <xf borderId="13" fillId="0" fontId="12" numFmtId="2" xfId="0" applyAlignment="1" applyBorder="1" applyFont="1" applyNumberFormat="1">
      <alignment horizontal="center" readingOrder="1" shrinkToFit="0" vertical="center" wrapText="1"/>
    </xf>
    <xf borderId="11" fillId="0" fontId="12" numFmtId="2" xfId="0" applyAlignment="1" applyBorder="1" applyFont="1" applyNumberFormat="1">
      <alignment horizontal="center" readingOrder="1" shrinkToFit="0" vertical="center" wrapText="1"/>
    </xf>
    <xf borderId="14" fillId="0" fontId="12" numFmtId="2" xfId="0" applyAlignment="1" applyBorder="1" applyFont="1" applyNumberFormat="1">
      <alignment horizontal="center" readingOrder="1" shrinkToFit="0" vertical="center" wrapText="1"/>
    </xf>
    <xf borderId="30" fillId="3" fontId="14" numFmtId="9" xfId="0" applyAlignment="1" applyBorder="1" applyFont="1" applyNumberFormat="1">
      <alignment horizontal="center" shrinkToFit="0" vertical="center" wrapText="1"/>
    </xf>
    <xf borderId="36" fillId="2" fontId="5" numFmtId="0" xfId="0" applyAlignment="1" applyBorder="1" applyFont="1">
      <alignment horizontal="center" shrinkToFit="0" vertical="center" wrapText="1"/>
    </xf>
    <xf borderId="37" fillId="2" fontId="6" numFmtId="0" xfId="0" applyAlignment="1" applyBorder="1" applyFont="1">
      <alignment horizontal="center" shrinkToFit="0" vertical="center" wrapText="1"/>
    </xf>
    <xf borderId="38" fillId="0" fontId="7" numFmtId="0" xfId="0" applyBorder="1" applyFont="1"/>
    <xf borderId="39" fillId="2" fontId="6" numFmtId="0" xfId="0" applyAlignment="1" applyBorder="1" applyFont="1">
      <alignment horizontal="center" shrinkToFit="0" vertical="center" wrapText="1"/>
    </xf>
    <xf borderId="40" fillId="2" fontId="6" numFmtId="0" xfId="0" applyAlignment="1" applyBorder="1" applyFont="1">
      <alignment horizontal="center" shrinkToFit="0" vertical="center" wrapText="1"/>
    </xf>
    <xf borderId="41" fillId="0" fontId="13" numFmtId="0" xfId="0" applyAlignment="1" applyBorder="1" applyFont="1">
      <alignment horizontal="center" readingOrder="1" shrinkToFit="0" vertical="center" wrapText="1"/>
    </xf>
    <xf borderId="42" fillId="0" fontId="13" numFmtId="0" xfId="0" applyAlignment="1" applyBorder="1" applyFont="1">
      <alignment horizontal="center" readingOrder="1" shrinkToFit="0" vertical="center" wrapText="1"/>
    </xf>
    <xf borderId="43" fillId="0" fontId="13" numFmtId="0" xfId="0" applyAlignment="1" applyBorder="1" applyFont="1">
      <alignment horizontal="center" readingOrder="1" shrinkToFit="0" vertical="center" wrapText="1"/>
    </xf>
    <xf borderId="44" fillId="0" fontId="13" numFmtId="0" xfId="0" applyAlignment="1" applyBorder="1" applyFont="1">
      <alignment horizontal="center" readingOrder="1" shrinkToFit="0" vertical="center" wrapText="1"/>
    </xf>
    <xf borderId="45" fillId="0" fontId="13" numFmtId="0" xfId="0" applyAlignment="1" applyBorder="1" applyFont="1">
      <alignment horizontal="center" readingOrder="1" shrinkToFit="0" vertical="center" wrapText="1"/>
    </xf>
    <xf borderId="46" fillId="0" fontId="13" numFmtId="0" xfId="0" applyAlignment="1" applyBorder="1" applyFont="1">
      <alignment horizontal="center" readingOrder="1" shrinkToFit="0" vertical="center" wrapText="1"/>
    </xf>
    <xf borderId="33" fillId="0" fontId="10" numFmtId="0" xfId="0" applyAlignment="1" applyBorder="1" applyFont="1">
      <alignment horizontal="center" readingOrder="1" shrinkToFit="0" vertical="center" wrapText="1"/>
    </xf>
    <xf borderId="13" fillId="0" fontId="12" numFmtId="9" xfId="0" applyAlignment="1" applyBorder="1" applyFont="1" applyNumberFormat="1">
      <alignment horizontal="center" readingOrder="1" shrinkToFit="0" vertical="center" wrapText="1"/>
    </xf>
    <xf borderId="14" fillId="0" fontId="12" numFmtId="9" xfId="0" applyAlignment="1" applyBorder="1" applyFont="1" applyNumberFormat="1">
      <alignment horizontal="center" readingOrder="1" shrinkToFit="0" vertical="center" wrapText="1"/>
    </xf>
    <xf borderId="47" fillId="0" fontId="12" numFmtId="0" xfId="0" applyAlignment="1" applyBorder="1" applyFont="1">
      <alignment horizontal="center" readingOrder="1" shrinkToFit="0" vertical="center" wrapText="1"/>
    </xf>
    <xf borderId="26" fillId="0" fontId="12" numFmtId="2" xfId="0" applyAlignment="1" applyBorder="1" applyFont="1" applyNumberFormat="1">
      <alignment horizontal="center" readingOrder="1" shrinkToFit="0" vertical="center" wrapText="1"/>
    </xf>
    <xf borderId="48" fillId="0" fontId="10" numFmtId="0" xfId="0" applyAlignment="1" applyBorder="1" applyFont="1">
      <alignment horizontal="center" readingOrder="1" shrinkToFit="0" vertical="center" wrapText="1"/>
    </xf>
    <xf borderId="49" fillId="0" fontId="12" numFmtId="0" xfId="0" applyAlignment="1" applyBorder="1" applyFont="1">
      <alignment horizontal="center" readingOrder="1" shrinkToFit="0" vertical="center" wrapText="1"/>
    </xf>
    <xf borderId="50" fillId="0" fontId="12" numFmtId="0" xfId="0" applyAlignment="1" applyBorder="1" applyFont="1">
      <alignment horizontal="center" readingOrder="1" shrinkToFit="0" vertical="center" wrapText="1"/>
    </xf>
    <xf borderId="51" fillId="0" fontId="12" numFmtId="9" xfId="0" applyAlignment="1" applyBorder="1" applyFont="1" applyNumberFormat="1">
      <alignment horizontal="center" readingOrder="1" shrinkToFit="0" vertical="center" wrapText="1"/>
    </xf>
    <xf borderId="52" fillId="0" fontId="12" numFmtId="0" xfId="0" applyAlignment="1" applyBorder="1" applyFont="1">
      <alignment horizontal="center" readingOrder="1" shrinkToFit="0" vertical="center" wrapText="1"/>
    </xf>
    <xf borderId="53" fillId="0" fontId="12" numFmtId="2" xfId="0" applyAlignment="1" applyBorder="1" applyFont="1" applyNumberFormat="1">
      <alignment horizontal="center" readingOrder="1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center" readingOrder="1" shrinkToFit="0" vertical="center" wrapText="1"/>
    </xf>
    <xf borderId="11" fillId="5" fontId="12" numFmtId="9" xfId="0" applyAlignment="1" applyBorder="1" applyFill="1" applyFont="1" applyNumberFormat="1">
      <alignment horizontal="center" readingOrder="1" shrinkToFit="0" vertical="center" wrapText="1"/>
    </xf>
    <xf borderId="54" fillId="5" fontId="12" numFmtId="9" xfId="0" applyAlignment="1" applyBorder="1" applyFont="1" applyNumberFormat="1">
      <alignment horizontal="center" readingOrder="1" shrinkToFit="0" vertical="center" wrapText="1"/>
    </xf>
    <xf borderId="11" fillId="0" fontId="12" numFmtId="0" xfId="0" applyAlignment="1" applyBorder="1" applyFont="1">
      <alignment horizontal="left" readingOrder="1" shrinkToFit="0" vertical="center" wrapText="1"/>
    </xf>
    <xf borderId="25" fillId="0" fontId="12" numFmtId="1" xfId="0" applyAlignment="1" applyBorder="1" applyFont="1" applyNumberFormat="1">
      <alignment horizontal="center" readingOrder="1" shrinkToFit="0" vertical="center" wrapText="1"/>
    </xf>
    <xf borderId="15" fillId="0" fontId="12" numFmtId="2" xfId="0" applyAlignment="1" applyBorder="1" applyFont="1" applyNumberFormat="1">
      <alignment horizontal="center" readingOrder="1" shrinkToFit="0" vertical="center" wrapText="1"/>
    </xf>
    <xf borderId="55" fillId="3" fontId="14" numFmtId="9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24" numFmtId="0" xfId="0" applyAlignment="1" applyFont="1">
      <alignment vertical="center"/>
    </xf>
    <xf borderId="0" fillId="0" fontId="25" numFmtId="0" xfId="0" applyFont="1"/>
    <xf borderId="0" fillId="0" fontId="14" numFmtId="0" xfId="0" applyAlignment="1" applyFont="1">
      <alignment horizontal="right"/>
    </xf>
    <xf borderId="0" fillId="0" fontId="14" numFmtId="0" xfId="0" applyAlignment="1" applyFont="1">
      <alignment shrinkToFit="0" wrapText="1"/>
    </xf>
    <xf borderId="0" fillId="0" fontId="26" numFmtId="0" xfId="0" applyFont="1"/>
    <xf borderId="0" fillId="0" fontId="27" numFmtId="0" xfId="0" applyAlignment="1" applyFont="1">
      <alignment shrinkToFit="0" wrapText="1"/>
    </xf>
    <xf borderId="0" fillId="0" fontId="27" numFmtId="0" xfId="0" applyAlignment="1" applyFont="1">
      <alignment horizontal="right"/>
    </xf>
    <xf borderId="0" fillId="0" fontId="25" numFmtId="0" xfId="0" applyAlignment="1" applyFont="1">
      <alignment vertical="center"/>
    </xf>
    <xf borderId="0" fillId="0" fontId="2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19050</xdr:rowOff>
    </xdr:from>
    <xdr:ext cx="2343150" cy="122872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19050</xdr:rowOff>
    </xdr:from>
    <xdr:ext cx="2343150" cy="122872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2343150" cy="122872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25"/>
    <col customWidth="1" min="2" max="2" width="64.13"/>
    <col customWidth="1" min="3" max="3" width="47.0"/>
    <col customWidth="1" min="4" max="4" width="11.75"/>
    <col customWidth="1" min="5" max="5" width="12.13"/>
    <col customWidth="1" min="6" max="7" width="11.88"/>
    <col customWidth="1" min="8" max="8" width="7.63"/>
    <col customWidth="1" min="9" max="9" width="7.0"/>
    <col customWidth="1" min="10" max="10" width="7.25"/>
    <col customWidth="1" min="11" max="12" width="7.63"/>
    <col customWidth="1" min="13" max="15" width="8.88"/>
    <col customWidth="1" min="16" max="16" width="6.88"/>
    <col customWidth="1" min="17" max="17" width="12.0"/>
    <col customWidth="1" min="18" max="18" width="12.5"/>
    <col customWidth="1" min="19" max="19" width="12.0"/>
    <col customWidth="1" min="20" max="20" width="10.25"/>
    <col customWidth="1" min="21" max="21" width="8.88"/>
    <col customWidth="1" min="22" max="24" width="9.0"/>
    <col customWidth="1" min="25" max="25" width="9.38"/>
    <col customWidth="1" min="26" max="28" width="7.25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"/>
      <c r="B6" s="1"/>
      <c r="C6" s="1"/>
      <c r="D6" s="2" t="s">
        <v>0</v>
      </c>
      <c r="E6" s="1"/>
      <c r="F6" s="1"/>
      <c r="H6" s="3"/>
      <c r="I6" s="1"/>
      <c r="J6" s="1"/>
      <c r="K6" s="1"/>
      <c r="L6" s="1"/>
      <c r="M6" s="1"/>
      <c r="N6" s="1"/>
      <c r="O6" s="1"/>
      <c r="P6" s="1"/>
      <c r="Q6" s="4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6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"/>
      <c r="B8" s="4" t="s">
        <v>1</v>
      </c>
      <c r="C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7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51.75" customHeight="1">
      <c r="A10" s="1"/>
      <c r="B10" s="5" t="s">
        <v>2</v>
      </c>
      <c r="C10" s="6" t="s">
        <v>3</v>
      </c>
      <c r="D10" s="7" t="s">
        <v>4</v>
      </c>
      <c r="E10" s="8" t="s">
        <v>5</v>
      </c>
      <c r="F10" s="9"/>
      <c r="G10" s="10"/>
      <c r="H10" s="8" t="s">
        <v>6</v>
      </c>
      <c r="I10" s="9"/>
      <c r="J10" s="10"/>
      <c r="K10" s="11" t="s">
        <v>7</v>
      </c>
      <c r="L10" s="12"/>
      <c r="M10" s="13"/>
      <c r="N10" s="1"/>
      <c r="O10" s="14"/>
      <c r="P10" s="15"/>
      <c r="Q10" s="15"/>
      <c r="R10" s="15"/>
      <c r="T10" s="15"/>
      <c r="V10" s="15"/>
      <c r="X10" s="1"/>
      <c r="Y10" s="1"/>
      <c r="Z10" s="1"/>
    </row>
    <row r="11" ht="18.75" customHeight="1">
      <c r="A11" s="16"/>
      <c r="B11" s="17"/>
      <c r="C11" s="18"/>
      <c r="D11" s="19"/>
      <c r="E11" s="20" t="s">
        <v>8</v>
      </c>
      <c r="F11" s="21" t="s">
        <v>9</v>
      </c>
      <c r="G11" s="22" t="s">
        <v>10</v>
      </c>
      <c r="H11" s="20" t="s">
        <v>8</v>
      </c>
      <c r="I11" s="21" t="s">
        <v>9</v>
      </c>
      <c r="J11" s="22" t="s">
        <v>10</v>
      </c>
      <c r="K11" s="20" t="s">
        <v>8</v>
      </c>
      <c r="L11" s="21" t="s">
        <v>9</v>
      </c>
      <c r="M11" s="22" t="s">
        <v>10</v>
      </c>
      <c r="N11" s="16"/>
      <c r="O11" s="23"/>
      <c r="P11" s="23"/>
      <c r="Q11" s="23"/>
      <c r="R11" s="24"/>
      <c r="S11" s="24"/>
      <c r="T11" s="24"/>
      <c r="U11" s="24"/>
      <c r="V11" s="24"/>
      <c r="W11" s="24"/>
      <c r="X11" s="16"/>
      <c r="Y11" s="16"/>
      <c r="Z11" s="16"/>
    </row>
    <row r="12">
      <c r="A12" s="1"/>
      <c r="B12" s="25" t="s">
        <v>11</v>
      </c>
      <c r="C12" s="18" t="s">
        <v>12</v>
      </c>
      <c r="D12" s="26">
        <v>0.5</v>
      </c>
      <c r="E12" s="27">
        <v>0.0</v>
      </c>
      <c r="F12" s="28">
        <v>0.0</v>
      </c>
      <c r="G12" s="29">
        <v>0.0</v>
      </c>
      <c r="H12" s="30">
        <f t="shared" ref="H12:J12" si="1">IF(E12=0,0,MIN($E$12:$G$12)*100/E12)</f>
        <v>0</v>
      </c>
      <c r="I12" s="31">
        <f t="shared" si="1"/>
        <v>0</v>
      </c>
      <c r="J12" s="32">
        <f t="shared" si="1"/>
        <v>0</v>
      </c>
      <c r="K12" s="30">
        <f t="shared" ref="K12:M12" si="2">H12*$D$12</f>
        <v>0</v>
      </c>
      <c r="L12" s="31">
        <f t="shared" si="2"/>
        <v>0</v>
      </c>
      <c r="M12" s="33">
        <f t="shared" si="2"/>
        <v>0</v>
      </c>
      <c r="N12" s="1"/>
      <c r="O12" s="34"/>
      <c r="P12" s="35"/>
      <c r="Q12" s="36"/>
      <c r="R12" s="37"/>
      <c r="S12" s="37"/>
      <c r="T12" s="35"/>
      <c r="U12" s="38"/>
      <c r="V12" s="35"/>
      <c r="W12" s="35"/>
      <c r="X12" s="1"/>
      <c r="Y12" s="1"/>
      <c r="Z12" s="1"/>
    </row>
    <row r="13">
      <c r="A13" s="1"/>
      <c r="B13" s="25" t="s">
        <v>13</v>
      </c>
      <c r="C13" s="18" t="s">
        <v>14</v>
      </c>
      <c r="D13" s="26"/>
      <c r="E13" s="39"/>
      <c r="F13" s="40"/>
      <c r="G13" s="41"/>
      <c r="H13" s="42">
        <f t="shared" ref="H13:J13" si="3">IF(E13="very good",100,IF(E13="good",80,IF(E13="satisfactory",50,IF(E13="sufficient",30,IF(E13="insufficient",0,0)))))</f>
        <v>0</v>
      </c>
      <c r="I13" s="40">
        <f t="shared" si="3"/>
        <v>0</v>
      </c>
      <c r="J13" s="41">
        <f t="shared" si="3"/>
        <v>0</v>
      </c>
      <c r="K13" s="42">
        <f t="shared" ref="K13:M13" si="4">H13*$D$13</f>
        <v>0</v>
      </c>
      <c r="L13" s="40">
        <f t="shared" si="4"/>
        <v>0</v>
      </c>
      <c r="M13" s="43">
        <f t="shared" si="4"/>
        <v>0</v>
      </c>
      <c r="N13" s="1"/>
      <c r="O13" s="34"/>
      <c r="P13" s="44"/>
      <c r="Q13" s="36"/>
      <c r="R13" s="35"/>
      <c r="S13" s="35"/>
      <c r="T13" s="35"/>
      <c r="U13" s="35"/>
      <c r="V13" s="35"/>
      <c r="W13" s="35"/>
      <c r="X13" s="1"/>
      <c r="Y13" s="1"/>
      <c r="Z13" s="1"/>
    </row>
    <row r="14" ht="39.75" customHeight="1">
      <c r="A14" s="1"/>
      <c r="B14" s="25" t="s">
        <v>15</v>
      </c>
      <c r="C14" s="18" t="s">
        <v>16</v>
      </c>
      <c r="D14" s="26"/>
      <c r="E14" s="39"/>
      <c r="F14" s="40"/>
      <c r="G14" s="41"/>
      <c r="H14" s="30">
        <f t="shared" ref="H14:J14" si="5">IF(E14=0,0,E14*100/MAX($E$14:$G$14))</f>
        <v>0</v>
      </c>
      <c r="I14" s="31">
        <f t="shared" si="5"/>
        <v>0</v>
      </c>
      <c r="J14" s="32">
        <f t="shared" si="5"/>
        <v>0</v>
      </c>
      <c r="K14" s="30">
        <f t="shared" ref="K14:M14" si="6">H14*$D$14</f>
        <v>0</v>
      </c>
      <c r="L14" s="31">
        <f t="shared" si="6"/>
        <v>0</v>
      </c>
      <c r="M14" s="33">
        <f t="shared" si="6"/>
        <v>0</v>
      </c>
      <c r="N14" s="1"/>
      <c r="O14" s="34"/>
      <c r="P14" s="44"/>
      <c r="Q14" s="36"/>
      <c r="R14" s="35"/>
      <c r="S14" s="35"/>
      <c r="T14" s="35"/>
      <c r="U14" s="38"/>
      <c r="V14" s="38"/>
      <c r="W14" s="38"/>
      <c r="X14" s="1"/>
      <c r="Y14" s="1"/>
      <c r="Z14" s="1"/>
    </row>
    <row r="15">
      <c r="A15" s="1"/>
      <c r="B15" s="45" t="s">
        <v>17</v>
      </c>
      <c r="C15" s="46" t="s">
        <v>18</v>
      </c>
      <c r="D15" s="26"/>
      <c r="E15" s="39"/>
      <c r="F15" s="40"/>
      <c r="G15" s="41"/>
      <c r="H15" s="30">
        <f t="shared" ref="H15:J15" si="7">IF(E15="yes",100,0)</f>
        <v>0</v>
      </c>
      <c r="I15" s="31">
        <f t="shared" si="7"/>
        <v>0</v>
      </c>
      <c r="J15" s="32">
        <f t="shared" si="7"/>
        <v>0</v>
      </c>
      <c r="K15" s="30">
        <f t="shared" ref="K15:M15" si="8">H15*$D$15</f>
        <v>0</v>
      </c>
      <c r="L15" s="31">
        <f t="shared" si="8"/>
        <v>0</v>
      </c>
      <c r="M15" s="33">
        <f t="shared" si="8"/>
        <v>0</v>
      </c>
      <c r="N15" s="1"/>
      <c r="O15" s="34"/>
      <c r="P15" s="44"/>
      <c r="Q15" s="36"/>
      <c r="R15" s="35"/>
      <c r="S15" s="35"/>
      <c r="T15" s="35"/>
      <c r="U15" s="38"/>
      <c r="V15" s="38"/>
      <c r="W15" s="38"/>
      <c r="X15" s="1"/>
      <c r="Y15" s="1"/>
      <c r="Z15" s="1"/>
    </row>
    <row r="16">
      <c r="A16" s="1"/>
      <c r="B16" s="47" t="s">
        <v>19</v>
      </c>
      <c r="C16" s="48"/>
      <c r="D16" s="49">
        <f>SUM(D12:D15)</f>
        <v>0.5</v>
      </c>
      <c r="E16" s="50"/>
      <c r="F16" s="48"/>
      <c r="G16" s="51"/>
      <c r="H16" s="52"/>
      <c r="I16" s="48"/>
      <c r="J16" s="51"/>
      <c r="K16" s="53">
        <f t="shared" ref="K16:M16" si="9">SUM(K12:K15)</f>
        <v>0</v>
      </c>
      <c r="L16" s="54">
        <f t="shared" si="9"/>
        <v>0</v>
      </c>
      <c r="M16" s="55">
        <f t="shared" si="9"/>
        <v>0</v>
      </c>
      <c r="N16" s="1"/>
      <c r="O16" s="56"/>
      <c r="P16" s="56"/>
      <c r="Q16" s="57"/>
      <c r="R16" s="56"/>
      <c r="S16" s="56"/>
      <c r="T16" s="56"/>
      <c r="U16" s="56"/>
      <c r="V16" s="58"/>
      <c r="W16" s="58"/>
      <c r="X16" s="1"/>
      <c r="Y16" s="1"/>
      <c r="Z16" s="1"/>
    </row>
    <row r="17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59" t="s">
        <v>20</v>
      </c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6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22.5" customHeight="1">
      <c r="A19" s="1"/>
      <c r="B19" s="4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6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7.5" customHeight="1">
      <c r="A20" s="1"/>
      <c r="B20" s="61"/>
      <c r="C20" s="1"/>
      <c r="D20" s="1"/>
      <c r="E20" s="1"/>
      <c r="F20" s="1"/>
      <c r="G20" s="1"/>
      <c r="H20" s="1"/>
      <c r="I20" s="1"/>
      <c r="J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21.0" customHeight="1">
      <c r="A21" s="1"/>
      <c r="B21" s="5" t="s">
        <v>2</v>
      </c>
      <c r="C21" s="6" t="s">
        <v>3</v>
      </c>
      <c r="D21" s="6" t="s">
        <v>22</v>
      </c>
      <c r="E21" s="62" t="s">
        <v>23</v>
      </c>
      <c r="F21" s="7" t="s">
        <v>4</v>
      </c>
      <c r="G21" s="8" t="s">
        <v>24</v>
      </c>
      <c r="H21" s="9"/>
      <c r="I21" s="10"/>
      <c r="J21" s="8" t="s">
        <v>6</v>
      </c>
      <c r="K21" s="9"/>
      <c r="L21" s="10"/>
      <c r="M21" s="11" t="s">
        <v>7</v>
      </c>
      <c r="N21" s="12"/>
      <c r="O21" s="13"/>
      <c r="P21" s="1"/>
      <c r="Q21" s="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5.75" customHeight="1">
      <c r="A22" s="1"/>
      <c r="B22" s="17"/>
      <c r="C22" s="18"/>
      <c r="D22" s="18"/>
      <c r="E22" s="18"/>
      <c r="F22" s="19"/>
      <c r="G22" s="20" t="s">
        <v>8</v>
      </c>
      <c r="H22" s="21" t="s">
        <v>9</v>
      </c>
      <c r="I22" s="22" t="s">
        <v>10</v>
      </c>
      <c r="J22" s="20" t="s">
        <v>8</v>
      </c>
      <c r="K22" s="21" t="s">
        <v>9</v>
      </c>
      <c r="L22" s="22" t="s">
        <v>10</v>
      </c>
      <c r="M22" s="20" t="s">
        <v>8</v>
      </c>
      <c r="N22" s="21" t="s">
        <v>9</v>
      </c>
      <c r="O22" s="22" t="s">
        <v>10</v>
      </c>
      <c r="P22" s="1"/>
      <c r="Q22" s="4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5.75" customHeight="1">
      <c r="A23" s="1"/>
      <c r="B23" s="25" t="s">
        <v>25</v>
      </c>
      <c r="C23" s="63" t="s">
        <v>26</v>
      </c>
      <c r="D23" s="64"/>
      <c r="E23" s="65"/>
      <c r="F23" s="66"/>
      <c r="G23" s="67"/>
      <c r="H23" s="64"/>
      <c r="I23" s="68"/>
      <c r="J23" s="30">
        <f t="shared" ref="J23:L23" si="10">IF(G23&gt;=$D$23,100,IF(G23&lt;=$E$23,0,(G23-$E$23)/($D$23-$E$23)*100))</f>
        <v>100</v>
      </c>
      <c r="K23" s="30">
        <f t="shared" si="10"/>
        <v>100</v>
      </c>
      <c r="L23" s="30">
        <f t="shared" si="10"/>
        <v>100</v>
      </c>
      <c r="M23" s="30">
        <f t="shared" ref="M23:O23" si="11">J23*$F$23</f>
        <v>0</v>
      </c>
      <c r="N23" s="30">
        <f t="shared" si="11"/>
        <v>0</v>
      </c>
      <c r="O23" s="69">
        <f t="shared" si="11"/>
        <v>0</v>
      </c>
      <c r="P23" s="1"/>
      <c r="Q23" s="70"/>
      <c r="R23" s="35"/>
      <c r="S23" s="36"/>
      <c r="T23" s="37"/>
      <c r="U23" s="37"/>
      <c r="V23" s="35"/>
      <c r="W23" s="38"/>
      <c r="X23" s="35"/>
      <c r="Y23" s="35"/>
      <c r="Z23" s="1"/>
      <c r="AA23" s="1"/>
      <c r="AB23" s="1"/>
    </row>
    <row r="24" ht="15.75" customHeight="1">
      <c r="A24" s="1"/>
      <c r="B24" s="25" t="s">
        <v>27</v>
      </c>
      <c r="C24" s="63" t="s">
        <v>28</v>
      </c>
      <c r="D24" s="64"/>
      <c r="E24" s="65"/>
      <c r="F24" s="66"/>
      <c r="G24" s="67"/>
      <c r="H24" s="64"/>
      <c r="I24" s="68"/>
      <c r="J24" s="30">
        <f t="shared" ref="J24:L24" si="12">IF(G24&lt;=$D$24,100,IF(G24&gt;=$E$24,0,($E$24-G24)/($E$24-$D$24)*100))</f>
        <v>100</v>
      </c>
      <c r="K24" s="30">
        <f t="shared" si="12"/>
        <v>100</v>
      </c>
      <c r="L24" s="30">
        <f t="shared" si="12"/>
        <v>100</v>
      </c>
      <c r="M24" s="30">
        <f t="shared" ref="M24:O24" si="13">J24*$F$24</f>
        <v>0</v>
      </c>
      <c r="N24" s="30">
        <f t="shared" si="13"/>
        <v>0</v>
      </c>
      <c r="O24" s="69">
        <f t="shared" si="13"/>
        <v>0</v>
      </c>
      <c r="P24" s="1"/>
      <c r="Q24" s="70"/>
      <c r="R24" s="35"/>
      <c r="S24" s="36"/>
      <c r="T24" s="35"/>
      <c r="U24" s="35"/>
      <c r="V24" s="35"/>
      <c r="W24" s="35"/>
      <c r="X24" s="35"/>
      <c r="Y24" s="35"/>
      <c r="Z24" s="1"/>
      <c r="AA24" s="1"/>
      <c r="AB24" s="1"/>
    </row>
    <row r="25" ht="21.75" customHeight="1">
      <c r="A25" s="1"/>
      <c r="B25" s="47" t="s">
        <v>19</v>
      </c>
      <c r="C25" s="48"/>
      <c r="D25" s="71"/>
      <c r="E25" s="72"/>
      <c r="F25" s="49">
        <f>SUM(F23:F24)</f>
        <v>0</v>
      </c>
      <c r="G25" s="50"/>
      <c r="H25" s="48"/>
      <c r="I25" s="51"/>
      <c r="J25" s="52"/>
      <c r="K25" s="48"/>
      <c r="L25" s="51"/>
      <c r="M25" s="53">
        <f t="shared" ref="M25:O25" si="14">SUM(M23:M24)</f>
        <v>0</v>
      </c>
      <c r="N25" s="54">
        <f t="shared" si="14"/>
        <v>0</v>
      </c>
      <c r="O25" s="55">
        <f t="shared" si="14"/>
        <v>0</v>
      </c>
      <c r="P25" s="1"/>
      <c r="Q25" s="56"/>
      <c r="R25" s="56"/>
      <c r="S25" s="57"/>
      <c r="T25" s="56"/>
      <c r="U25" s="56"/>
      <c r="V25" s="56"/>
      <c r="W25" s="56"/>
      <c r="X25" s="58"/>
      <c r="Y25" s="58"/>
      <c r="Z25" s="1"/>
      <c r="AA25" s="1"/>
      <c r="AB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9" t="s">
        <v>20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5.75" customHeight="1">
      <c r="A27" s="1"/>
      <c r="B27" s="7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5.75" customHeight="1">
      <c r="A28" s="1"/>
      <c r="B28" s="73"/>
      <c r="C28" s="7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5.75" customHeight="1">
      <c r="A29" s="1"/>
      <c r="B29" s="7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J21:L21"/>
    <mergeCell ref="M21:O21"/>
    <mergeCell ref="E10:G10"/>
    <mergeCell ref="H10:J10"/>
    <mergeCell ref="K10:M10"/>
    <mergeCell ref="R10:S10"/>
    <mergeCell ref="T10:U10"/>
    <mergeCell ref="V10:W10"/>
    <mergeCell ref="G21:I21"/>
  </mergeCells>
  <dataValidations>
    <dataValidation type="list" allowBlank="1" showErrorMessage="1" sqref="E14:G15">
      <formula1>Pojasnila!$G$18:$G$22</formula1>
    </dataValidation>
    <dataValidation type="list" allowBlank="1" showErrorMessage="1" sqref="E13:G13">
      <formula1>Pojasnila!$G$4:$G$8</formula1>
    </dataValidation>
  </dataValidations>
  <printOptions/>
  <pageMargins bottom="0.787401575" footer="0.0" header="0.0" left="0.7" right="0.7" top="0.7874015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38.63"/>
    <col customWidth="1" min="3" max="3" width="18.5"/>
    <col customWidth="1" min="4" max="4" width="10.25"/>
    <col customWidth="1" min="5" max="13" width="12.0"/>
    <col customWidth="1" min="14" max="14" width="6.88"/>
    <col customWidth="1" min="15" max="15" width="12.0"/>
    <col customWidth="1" min="16" max="16" width="12.5"/>
    <col customWidth="1" min="17" max="17" width="12.0"/>
    <col customWidth="1" min="18" max="18" width="10.25"/>
    <col customWidth="1" min="19" max="19" width="8.88"/>
    <col customWidth="1" min="20" max="22" width="9.0"/>
    <col customWidth="1" min="23" max="23" width="9.38"/>
    <col customWidth="1" min="24" max="28" width="7.25"/>
    <col customWidth="1" min="29" max="29" width="9.6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>
      <c r="A6" s="1"/>
      <c r="B6" s="1"/>
      <c r="C6" s="1"/>
      <c r="D6" s="2" t="s">
        <v>29</v>
      </c>
      <c r="F6" s="1"/>
      <c r="G6" s="1"/>
      <c r="H6" s="1"/>
      <c r="I6" s="1"/>
      <c r="J6" s="1"/>
      <c r="K6" s="1"/>
      <c r="L6" s="1"/>
      <c r="M6" s="1"/>
      <c r="N6" s="1"/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>
      <c r="A8" s="1"/>
      <c r="B8" s="4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6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32.25" customHeight="1">
      <c r="A10" s="1"/>
      <c r="B10" s="5" t="s">
        <v>31</v>
      </c>
      <c r="C10" s="6" t="s">
        <v>3</v>
      </c>
      <c r="D10" s="7" t="s">
        <v>4</v>
      </c>
      <c r="E10" s="8" t="s">
        <v>24</v>
      </c>
      <c r="F10" s="9"/>
      <c r="G10" s="10"/>
      <c r="H10" s="8" t="s">
        <v>6</v>
      </c>
      <c r="I10" s="9"/>
      <c r="J10" s="10"/>
      <c r="K10" s="11" t="s">
        <v>32</v>
      </c>
      <c r="L10" s="12"/>
      <c r="M10" s="13"/>
      <c r="N10" s="1"/>
      <c r="O10" s="14"/>
      <c r="P10" s="15"/>
      <c r="Q10" s="15"/>
      <c r="R10" s="15"/>
      <c r="T10" s="15"/>
      <c r="V10" s="15"/>
      <c r="X10" s="1"/>
      <c r="Y10" s="1"/>
      <c r="Z10" s="1"/>
      <c r="AA10" s="1"/>
      <c r="AB10" s="1"/>
      <c r="AC10" s="1"/>
    </row>
    <row r="11" ht="18.75" customHeight="1">
      <c r="A11" s="16"/>
      <c r="B11" s="75"/>
      <c r="C11" s="76"/>
      <c r="D11" s="19"/>
      <c r="E11" s="20" t="s">
        <v>8</v>
      </c>
      <c r="F11" s="21" t="s">
        <v>9</v>
      </c>
      <c r="G11" s="22" t="s">
        <v>10</v>
      </c>
      <c r="H11" s="20" t="s">
        <v>8</v>
      </c>
      <c r="I11" s="21" t="s">
        <v>9</v>
      </c>
      <c r="J11" s="22" t="s">
        <v>10</v>
      </c>
      <c r="K11" s="20" t="s">
        <v>8</v>
      </c>
      <c r="L11" s="21" t="s">
        <v>9</v>
      </c>
      <c r="M11" s="22" t="s">
        <v>10</v>
      </c>
      <c r="N11" s="16"/>
      <c r="O11" s="23"/>
      <c r="P11" s="23"/>
      <c r="Q11" s="23"/>
      <c r="R11" s="24"/>
      <c r="S11" s="24"/>
      <c r="T11" s="24"/>
      <c r="U11" s="24"/>
      <c r="V11" s="24"/>
      <c r="W11" s="24"/>
      <c r="X11" s="16"/>
      <c r="Y11" s="16"/>
      <c r="Z11" s="16"/>
      <c r="AA11" s="16"/>
      <c r="AB11" s="16"/>
      <c r="AC11" s="16"/>
    </row>
    <row r="12">
      <c r="A12" s="1"/>
      <c r="B12" s="77" t="s">
        <v>11</v>
      </c>
      <c r="C12" s="78" t="s">
        <v>12</v>
      </c>
      <c r="D12" s="26">
        <v>0.6</v>
      </c>
      <c r="E12" s="27">
        <v>20000.0</v>
      </c>
      <c r="F12" s="28">
        <v>24000.0</v>
      </c>
      <c r="G12" s="29">
        <v>21000.0</v>
      </c>
      <c r="H12" s="42">
        <f t="shared" ref="H12:J12" si="1">MIN($E$12:$G$12)*100/E12</f>
        <v>100</v>
      </c>
      <c r="I12" s="31">
        <f t="shared" si="1"/>
        <v>83.33333333</v>
      </c>
      <c r="J12" s="32">
        <f t="shared" si="1"/>
        <v>95.23809524</v>
      </c>
      <c r="K12" s="30">
        <f t="shared" ref="K12:M12" si="2">H12*$D$12</f>
        <v>60</v>
      </c>
      <c r="L12" s="31">
        <f t="shared" si="2"/>
        <v>50</v>
      </c>
      <c r="M12" s="32">
        <f t="shared" si="2"/>
        <v>57.14285714</v>
      </c>
      <c r="N12" s="1"/>
      <c r="O12" s="34"/>
      <c r="P12" s="35"/>
      <c r="Q12" s="36"/>
      <c r="R12" s="37"/>
      <c r="S12" s="37"/>
      <c r="T12" s="35"/>
      <c r="U12" s="38"/>
      <c r="V12" s="35"/>
      <c r="W12" s="35"/>
      <c r="X12" s="1"/>
      <c r="Y12" s="1"/>
      <c r="Z12" s="1"/>
      <c r="AA12" s="1"/>
      <c r="AB12" s="1"/>
      <c r="AC12" s="1"/>
    </row>
    <row r="13">
      <c r="A13" s="1"/>
      <c r="B13" s="77" t="s">
        <v>33</v>
      </c>
      <c r="C13" s="78" t="s">
        <v>18</v>
      </c>
      <c r="D13" s="26">
        <v>0.1</v>
      </c>
      <c r="E13" s="39" t="s">
        <v>34</v>
      </c>
      <c r="F13" s="39" t="s">
        <v>35</v>
      </c>
      <c r="G13" s="39" t="s">
        <v>35</v>
      </c>
      <c r="H13" s="42">
        <v>100.0</v>
      </c>
      <c r="I13" s="40">
        <v>0.0</v>
      </c>
      <c r="J13" s="41">
        <v>0.0</v>
      </c>
      <c r="K13" s="42">
        <f t="shared" ref="K13:M13" si="3">H13*$D$13</f>
        <v>10</v>
      </c>
      <c r="L13" s="40">
        <f t="shared" si="3"/>
        <v>0</v>
      </c>
      <c r="M13" s="41">
        <f t="shared" si="3"/>
        <v>0</v>
      </c>
      <c r="N13" s="1"/>
      <c r="O13" s="34"/>
      <c r="P13" s="44"/>
      <c r="Q13" s="36"/>
      <c r="R13" s="35"/>
      <c r="S13" s="35"/>
      <c r="T13" s="35"/>
      <c r="U13" s="35"/>
      <c r="V13" s="35"/>
      <c r="W13" s="35"/>
      <c r="X13" s="1"/>
      <c r="Y13" s="1"/>
      <c r="Z13" s="1"/>
      <c r="AA13" s="1"/>
      <c r="AB13" s="1"/>
      <c r="AC13" s="1"/>
    </row>
    <row r="14" ht="39.75" customHeight="1">
      <c r="A14" s="1"/>
      <c r="B14" s="77" t="s">
        <v>36</v>
      </c>
      <c r="C14" s="78" t="s">
        <v>18</v>
      </c>
      <c r="D14" s="26">
        <v>0.3</v>
      </c>
      <c r="E14" s="39" t="s">
        <v>35</v>
      </c>
      <c r="F14" s="39" t="s">
        <v>34</v>
      </c>
      <c r="G14" s="39" t="s">
        <v>34</v>
      </c>
      <c r="H14" s="42">
        <v>0.0</v>
      </c>
      <c r="I14" s="31">
        <v>100.0</v>
      </c>
      <c r="J14" s="32">
        <v>100.0</v>
      </c>
      <c r="K14" s="30">
        <f t="shared" ref="K14:M14" si="4">H14*$D$14</f>
        <v>0</v>
      </c>
      <c r="L14" s="31">
        <f t="shared" si="4"/>
        <v>30</v>
      </c>
      <c r="M14" s="32">
        <f t="shared" si="4"/>
        <v>30</v>
      </c>
      <c r="N14" s="1"/>
      <c r="O14" s="34"/>
      <c r="P14" s="44"/>
      <c r="Q14" s="36"/>
      <c r="R14" s="35"/>
      <c r="S14" s="35"/>
      <c r="T14" s="35"/>
      <c r="U14" s="38"/>
      <c r="V14" s="38"/>
      <c r="W14" s="38"/>
      <c r="X14" s="1"/>
      <c r="Y14" s="1"/>
      <c r="Z14" s="1"/>
      <c r="AA14" s="1"/>
      <c r="AB14" s="1"/>
      <c r="AC14" s="1"/>
    </row>
    <row r="15">
      <c r="A15" s="1"/>
      <c r="B15" s="79"/>
      <c r="C15" s="80"/>
      <c r="D15" s="81">
        <f>SUM(D12:D14)</f>
        <v>1</v>
      </c>
      <c r="E15" s="82"/>
      <c r="F15" s="82"/>
      <c r="G15" s="82"/>
      <c r="H15" s="82"/>
      <c r="I15" s="82"/>
      <c r="J15" s="83"/>
      <c r="K15" s="84">
        <f t="shared" ref="K15:M15" si="5">SUM(K12:K14)</f>
        <v>70</v>
      </c>
      <c r="L15" s="85">
        <f t="shared" si="5"/>
        <v>80</v>
      </c>
      <c r="M15" s="86">
        <f t="shared" si="5"/>
        <v>87.14285714</v>
      </c>
      <c r="N15" s="1"/>
      <c r="O15" s="58"/>
      <c r="P15" s="56"/>
      <c r="Q15" s="57"/>
      <c r="R15" s="56"/>
      <c r="S15" s="56"/>
      <c r="T15" s="56"/>
      <c r="U15" s="56"/>
      <c r="V15" s="58"/>
      <c r="W15" s="58"/>
      <c r="X15" s="1"/>
      <c r="Y15" s="1"/>
      <c r="Z15" s="1"/>
      <c r="AA15" s="1"/>
      <c r="AB15" s="1"/>
      <c r="AC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87" t="s">
        <v>37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>
      <c r="A17" s="1"/>
      <c r="B17" s="4" t="s">
        <v>38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61" t="s">
        <v>39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6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33.0" customHeight="1">
      <c r="A19" s="1"/>
      <c r="B19" s="5" t="s">
        <v>40</v>
      </c>
      <c r="C19" s="6" t="s">
        <v>3</v>
      </c>
      <c r="D19" s="7" t="s">
        <v>4</v>
      </c>
      <c r="E19" s="8" t="s">
        <v>24</v>
      </c>
      <c r="F19" s="9"/>
      <c r="G19" s="10"/>
      <c r="H19" s="8" t="s">
        <v>6</v>
      </c>
      <c r="I19" s="9"/>
      <c r="J19" s="10"/>
      <c r="K19" s="11" t="s">
        <v>32</v>
      </c>
      <c r="L19" s="12"/>
      <c r="M19" s="13"/>
      <c r="N19" s="1"/>
      <c r="O19" s="14"/>
      <c r="P19" s="15"/>
      <c r="Q19" s="15"/>
      <c r="R19" s="15"/>
      <c r="T19" s="15"/>
      <c r="V19" s="15"/>
      <c r="X19" s="1"/>
      <c r="Y19" s="1"/>
      <c r="Z19" s="1"/>
      <c r="AA19" s="1"/>
      <c r="AB19" s="1"/>
      <c r="AC19" s="1"/>
    </row>
    <row r="20">
      <c r="A20" s="16"/>
      <c r="B20" s="88"/>
      <c r="C20" s="89"/>
      <c r="D20" s="90"/>
      <c r="E20" s="20" t="s">
        <v>8</v>
      </c>
      <c r="F20" s="21" t="s">
        <v>9</v>
      </c>
      <c r="G20" s="22" t="s">
        <v>10</v>
      </c>
      <c r="H20" s="20" t="s">
        <v>8</v>
      </c>
      <c r="I20" s="21" t="s">
        <v>9</v>
      </c>
      <c r="J20" s="22" t="s">
        <v>10</v>
      </c>
      <c r="K20" s="20" t="s">
        <v>8</v>
      </c>
      <c r="L20" s="21" t="s">
        <v>9</v>
      </c>
      <c r="M20" s="22" t="s">
        <v>10</v>
      </c>
      <c r="N20" s="16"/>
      <c r="O20" s="91"/>
      <c r="P20" s="92"/>
      <c r="Q20" s="92"/>
      <c r="R20" s="24"/>
      <c r="S20" s="24"/>
      <c r="T20" s="24"/>
      <c r="U20" s="24"/>
      <c r="V20" s="24"/>
      <c r="W20" s="24"/>
      <c r="X20" s="16"/>
      <c r="Y20" s="16"/>
      <c r="Z20" s="16"/>
      <c r="AA20" s="16"/>
      <c r="AB20" s="16"/>
      <c r="AC20" s="16"/>
    </row>
    <row r="21" ht="15.75" customHeight="1">
      <c r="A21" s="1"/>
      <c r="B21" s="77" t="s">
        <v>11</v>
      </c>
      <c r="C21" s="78" t="s">
        <v>12</v>
      </c>
      <c r="D21" s="93">
        <v>0.6</v>
      </c>
      <c r="E21" s="94">
        <v>15000.0</v>
      </c>
      <c r="F21" s="28">
        <v>24000.0</v>
      </c>
      <c r="G21" s="29">
        <v>19000.0</v>
      </c>
      <c r="H21" s="30">
        <f t="shared" ref="H21:J21" si="6">MIN($E$21:$G$21)*100/E21</f>
        <v>100</v>
      </c>
      <c r="I21" s="31">
        <f t="shared" si="6"/>
        <v>62.5</v>
      </c>
      <c r="J21" s="32">
        <f t="shared" si="6"/>
        <v>78.94736842</v>
      </c>
      <c r="K21" s="30">
        <f t="shared" ref="K21:M21" si="7">H21*$D$12</f>
        <v>60</v>
      </c>
      <c r="L21" s="31">
        <f t="shared" si="7"/>
        <v>37.5</v>
      </c>
      <c r="M21" s="32">
        <f t="shared" si="7"/>
        <v>47.36842105</v>
      </c>
      <c r="N21" s="1"/>
      <c r="O21" s="70"/>
      <c r="P21" s="35"/>
      <c r="Q21" s="36"/>
      <c r="R21" s="37"/>
      <c r="S21" s="37"/>
      <c r="T21" s="35"/>
      <c r="U21" s="38"/>
      <c r="V21" s="35"/>
      <c r="W21" s="35"/>
      <c r="X21" s="1"/>
      <c r="Y21" s="1"/>
      <c r="Z21" s="1"/>
      <c r="AA21" s="1"/>
      <c r="AB21" s="1"/>
      <c r="AC21" s="1"/>
    </row>
    <row r="22" ht="15.75" customHeight="1">
      <c r="A22" s="1"/>
      <c r="B22" s="77" t="s">
        <v>41</v>
      </c>
      <c r="C22" s="78" t="s">
        <v>14</v>
      </c>
      <c r="D22" s="93">
        <v>0.1</v>
      </c>
      <c r="E22" s="42" t="s">
        <v>42</v>
      </c>
      <c r="F22" s="40" t="s">
        <v>43</v>
      </c>
      <c r="G22" s="41" t="s">
        <v>44</v>
      </c>
      <c r="H22" s="42">
        <f t="shared" ref="H22:J22" si="8">IF(E22="zelo dobro",100,IF(E22="dobro",80,IF(E22="zadovoljivo",50,IF(E22="zadostno",30,IF(E22="nezadostno",0,0)))))</f>
        <v>50</v>
      </c>
      <c r="I22" s="42">
        <f t="shared" si="8"/>
        <v>80</v>
      </c>
      <c r="J22" s="42">
        <f t="shared" si="8"/>
        <v>100</v>
      </c>
      <c r="K22" s="95">
        <v>5.0</v>
      </c>
      <c r="L22" s="95">
        <v>8.0</v>
      </c>
      <c r="M22" s="95">
        <v>10.0</v>
      </c>
      <c r="N22" s="1"/>
      <c r="O22" s="70"/>
      <c r="P22" s="35"/>
      <c r="Q22" s="36"/>
      <c r="R22" s="35"/>
      <c r="S22" s="35"/>
      <c r="T22" s="35"/>
      <c r="U22" s="35"/>
      <c r="V22" s="35"/>
      <c r="W22" s="35"/>
      <c r="X22" s="1"/>
      <c r="Y22" s="1"/>
      <c r="Z22" s="1"/>
      <c r="AA22" s="1"/>
      <c r="AB22" s="1"/>
      <c r="AC22" s="1"/>
    </row>
    <row r="23" ht="15.75" customHeight="1">
      <c r="A23" s="1"/>
      <c r="B23" s="77" t="s">
        <v>45</v>
      </c>
      <c r="C23" s="78" t="s">
        <v>16</v>
      </c>
      <c r="D23" s="93">
        <v>0.3</v>
      </c>
      <c r="E23" s="42">
        <v>10.0</v>
      </c>
      <c r="F23" s="40">
        <v>40.0</v>
      </c>
      <c r="G23" s="41">
        <v>20.0</v>
      </c>
      <c r="H23" s="30">
        <f t="shared" ref="H23:J23" si="9">E23*100/MAX($E$23:$G$23)</f>
        <v>25</v>
      </c>
      <c r="I23" s="31">
        <f t="shared" si="9"/>
        <v>100</v>
      </c>
      <c r="J23" s="32">
        <f t="shared" si="9"/>
        <v>50</v>
      </c>
      <c r="K23" s="30">
        <f t="shared" ref="K23:M23" si="10">H23*$D$23</f>
        <v>7.5</v>
      </c>
      <c r="L23" s="31">
        <f t="shared" si="10"/>
        <v>30</v>
      </c>
      <c r="M23" s="32">
        <f t="shared" si="10"/>
        <v>15</v>
      </c>
      <c r="N23" s="1"/>
      <c r="O23" s="70"/>
      <c r="P23" s="35"/>
      <c r="Q23" s="36"/>
      <c r="R23" s="35"/>
      <c r="S23" s="35"/>
      <c r="T23" s="38"/>
      <c r="U23" s="38"/>
      <c r="V23" s="38"/>
      <c r="W23" s="38"/>
      <c r="X23" s="1"/>
      <c r="Y23" s="1"/>
      <c r="Z23" s="1"/>
      <c r="AA23" s="1"/>
      <c r="AB23" s="1"/>
      <c r="AC23" s="1"/>
    </row>
    <row r="24" ht="15.75" customHeight="1">
      <c r="A24" s="1"/>
      <c r="B24" s="79" t="s">
        <v>46</v>
      </c>
      <c r="C24" s="96"/>
      <c r="D24" s="97">
        <f>SUM(D21:D23)</f>
        <v>1</v>
      </c>
      <c r="E24" s="98"/>
      <c r="F24" s="99"/>
      <c r="G24" s="99"/>
      <c r="H24" s="99"/>
      <c r="I24" s="99"/>
      <c r="J24" s="100"/>
      <c r="K24" s="84">
        <f t="shared" ref="K24:M24" si="11">SUM(K21:K23)</f>
        <v>72.5</v>
      </c>
      <c r="L24" s="85">
        <f t="shared" si="11"/>
        <v>75.5</v>
      </c>
      <c r="M24" s="86">
        <f t="shared" si="11"/>
        <v>72.36842105</v>
      </c>
      <c r="N24" s="1"/>
      <c r="O24" s="58"/>
      <c r="P24" s="56"/>
      <c r="Q24" s="57"/>
      <c r="R24" s="56"/>
      <c r="S24" s="56"/>
      <c r="T24" s="56"/>
      <c r="U24" s="56"/>
      <c r="V24" s="58"/>
      <c r="W24" s="58"/>
      <c r="X24" s="1"/>
      <c r="Y24" s="1"/>
      <c r="Z24" s="1"/>
      <c r="AA24" s="1"/>
      <c r="AB24" s="1"/>
      <c r="AC24" s="1"/>
    </row>
    <row r="25" ht="15.75" customHeight="1">
      <c r="A25" s="1"/>
      <c r="B25" s="73"/>
      <c r="C25" s="1"/>
      <c r="D25" s="1"/>
      <c r="E25" s="1"/>
      <c r="F25" s="1"/>
      <c r="G25" s="1"/>
      <c r="H25" s="1"/>
      <c r="I25" s="1"/>
      <c r="J25" s="1"/>
      <c r="K25" s="87" t="s">
        <v>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5.75" customHeight="1">
      <c r="A26" s="1"/>
      <c r="B26" s="73"/>
      <c r="C26" s="7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5.75" customHeight="1">
      <c r="A27" s="1"/>
      <c r="B27" s="7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H19:J19"/>
    <mergeCell ref="K19:M19"/>
    <mergeCell ref="R19:S19"/>
    <mergeCell ref="T19:U19"/>
    <mergeCell ref="E10:G10"/>
    <mergeCell ref="H10:J10"/>
    <mergeCell ref="K10:M10"/>
    <mergeCell ref="R10:S10"/>
    <mergeCell ref="T10:U10"/>
    <mergeCell ref="V10:W10"/>
    <mergeCell ref="E19:G19"/>
    <mergeCell ref="V19:W19"/>
  </mergeCells>
  <dataValidations>
    <dataValidation type="list" allowBlank="1" showErrorMessage="1" sqref="E22:G22">
      <formula1>Pojasnila!$G$4:$G$8</formula1>
    </dataValidation>
  </dataValidations>
  <printOptions/>
  <pageMargins bottom="0.787401575" footer="0.0" header="0.0" left="0.7" right="0.7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.5"/>
    <col customWidth="1" min="2" max="2" width="17.25"/>
    <col customWidth="1" min="3" max="3" width="47.63"/>
    <col customWidth="1" min="4" max="4" width="10.0"/>
    <col customWidth="1" min="5" max="6" width="11.75"/>
    <col customWidth="1" min="7" max="7" width="12.88"/>
    <col customWidth="1" min="8" max="8" width="15.63"/>
    <col customWidth="1" min="9" max="10" width="11.75"/>
    <col customWidth="1" min="11" max="11" width="11.63"/>
    <col customWidth="1" min="12" max="12" width="10.5"/>
    <col customWidth="1" min="13" max="13" width="11.13"/>
    <col customWidth="1" min="14" max="14" width="10.75"/>
    <col customWidth="1" min="15" max="15" width="10.5"/>
    <col customWidth="1" min="16" max="17" width="9.63"/>
    <col customWidth="1" min="18" max="18" width="6.88"/>
    <col customWidth="1" min="19" max="19" width="12.0"/>
    <col customWidth="1" min="20" max="20" width="12.5"/>
    <col customWidth="1" min="21" max="21" width="12.0"/>
    <col customWidth="1" min="22" max="22" width="10.25"/>
    <col customWidth="1" min="23" max="23" width="8.88"/>
    <col customWidth="1" min="24" max="26" width="9.0"/>
    <col customWidth="1" min="27" max="27" width="9.38"/>
    <col customWidth="1" min="28" max="32" width="7.25"/>
    <col customWidth="1" min="33" max="33" width="9.6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>
      <c r="A6" s="1"/>
      <c r="B6" s="1"/>
      <c r="C6" s="1"/>
      <c r="D6" s="2" t="s">
        <v>48</v>
      </c>
      <c r="E6" s="2"/>
      <c r="J6" s="1"/>
      <c r="K6" s="1"/>
      <c r="L6" s="1"/>
      <c r="M6" s="1"/>
      <c r="N6" s="1"/>
      <c r="O6" s="1"/>
      <c r="P6" s="1"/>
      <c r="Q6" s="1"/>
      <c r="R6" s="1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>
      <c r="A8" s="1"/>
      <c r="B8" s="101" t="s">
        <v>49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ht="32.25" customHeight="1">
      <c r="A10" s="1"/>
      <c r="B10" s="102" t="s">
        <v>40</v>
      </c>
      <c r="C10" s="6" t="s">
        <v>3</v>
      </c>
      <c r="D10" s="7" t="s">
        <v>4</v>
      </c>
      <c r="E10" s="8" t="s">
        <v>24</v>
      </c>
      <c r="F10" s="9"/>
      <c r="G10" s="10"/>
      <c r="H10" s="8" t="s">
        <v>6</v>
      </c>
      <c r="I10" s="9"/>
      <c r="J10" s="10"/>
      <c r="K10" s="11" t="s">
        <v>32</v>
      </c>
      <c r="L10" s="12"/>
      <c r="M10" s="13"/>
      <c r="N10" s="1"/>
      <c r="O10" s="14"/>
      <c r="P10" s="15"/>
      <c r="Q10" s="15"/>
      <c r="R10" s="15"/>
      <c r="T10" s="15"/>
      <c r="V10" s="15"/>
      <c r="X10" s="1"/>
      <c r="Y10" s="1"/>
      <c r="Z10" s="1"/>
      <c r="AA10" s="1"/>
      <c r="AB10" s="1"/>
      <c r="AC10" s="1"/>
    </row>
    <row r="11">
      <c r="A11" s="16"/>
      <c r="B11" s="75"/>
      <c r="C11" s="18"/>
      <c r="D11" s="76"/>
      <c r="E11" s="20" t="s">
        <v>8</v>
      </c>
      <c r="F11" s="21" t="s">
        <v>9</v>
      </c>
      <c r="G11" s="22" t="s">
        <v>10</v>
      </c>
      <c r="H11" s="20" t="s">
        <v>8</v>
      </c>
      <c r="I11" s="21" t="s">
        <v>9</v>
      </c>
      <c r="J11" s="22" t="s">
        <v>10</v>
      </c>
      <c r="K11" s="20" t="s">
        <v>8</v>
      </c>
      <c r="L11" s="21" t="s">
        <v>9</v>
      </c>
      <c r="M11" s="22" t="s">
        <v>10</v>
      </c>
      <c r="N11" s="16"/>
      <c r="O11" s="23"/>
      <c r="P11" s="23"/>
      <c r="Q11" s="23"/>
      <c r="R11" s="24"/>
      <c r="S11" s="24"/>
      <c r="T11" s="24"/>
      <c r="U11" s="24"/>
      <c r="V11" s="24"/>
      <c r="W11" s="24"/>
      <c r="X11" s="16"/>
      <c r="Y11" s="16"/>
      <c r="Z11" s="16"/>
      <c r="AA11" s="16"/>
      <c r="AB11" s="16"/>
      <c r="AC11" s="16"/>
      <c r="AD11" s="103"/>
      <c r="AE11" s="103"/>
      <c r="AF11" s="103"/>
      <c r="AG11" s="103"/>
    </row>
    <row r="12" ht="33.75" customHeight="1">
      <c r="A12" s="1"/>
      <c r="B12" s="104" t="s">
        <v>11</v>
      </c>
      <c r="C12" s="40" t="s">
        <v>50</v>
      </c>
      <c r="D12" s="105">
        <v>0.8</v>
      </c>
      <c r="E12" s="27">
        <v>20000.0</v>
      </c>
      <c r="F12" s="28">
        <v>24000.0</v>
      </c>
      <c r="G12" s="29">
        <v>21000.0</v>
      </c>
      <c r="H12" s="42">
        <f t="shared" ref="H12:J12" si="1">MIN($E$12:$G$12)*100/E12</f>
        <v>100</v>
      </c>
      <c r="I12" s="31">
        <f t="shared" si="1"/>
        <v>83.33333333</v>
      </c>
      <c r="J12" s="32">
        <f t="shared" si="1"/>
        <v>95.23809524</v>
      </c>
      <c r="K12" s="30">
        <f t="shared" ref="K12:M12" si="2">H12*$D$12</f>
        <v>80</v>
      </c>
      <c r="L12" s="31">
        <f t="shared" si="2"/>
        <v>66.66666667</v>
      </c>
      <c r="M12" s="32">
        <f t="shared" si="2"/>
        <v>76.19047619</v>
      </c>
      <c r="N12" s="1"/>
      <c r="O12" s="34"/>
      <c r="P12" s="35"/>
      <c r="Q12" s="36"/>
      <c r="R12" s="37"/>
      <c r="S12" s="37"/>
      <c r="T12" s="35"/>
      <c r="U12" s="38"/>
      <c r="V12" s="35"/>
      <c r="W12" s="35"/>
      <c r="X12" s="1"/>
      <c r="Y12" s="1"/>
      <c r="Z12" s="1"/>
      <c r="AA12" s="1"/>
      <c r="AB12" s="1"/>
      <c r="AC12" s="1"/>
    </row>
    <row r="13" ht="83.25" customHeight="1">
      <c r="A13" s="1"/>
      <c r="B13" s="104" t="s">
        <v>51</v>
      </c>
      <c r="C13" s="40" t="s">
        <v>52</v>
      </c>
      <c r="D13" s="105">
        <v>0.2</v>
      </c>
      <c r="E13" s="106">
        <f>H21</f>
        <v>96.6</v>
      </c>
      <c r="F13" s="107">
        <f>H22</f>
        <v>22.65</v>
      </c>
      <c r="G13" s="108">
        <f>H23</f>
        <v>32.47</v>
      </c>
      <c r="H13" s="30">
        <f t="shared" ref="H13:J13" si="3">MIN($E$13:$G$13)*100/E13</f>
        <v>23.44720497</v>
      </c>
      <c r="I13" s="31">
        <f t="shared" si="3"/>
        <v>100</v>
      </c>
      <c r="J13" s="32">
        <f t="shared" si="3"/>
        <v>69.75669849</v>
      </c>
      <c r="K13" s="30">
        <f t="shared" ref="K13:M13" si="4">H13*$D$13</f>
        <v>4.689440994</v>
      </c>
      <c r="L13" s="31">
        <f t="shared" si="4"/>
        <v>20</v>
      </c>
      <c r="M13" s="32">
        <f t="shared" si="4"/>
        <v>13.9513397</v>
      </c>
      <c r="N13" s="1"/>
      <c r="O13" s="34"/>
      <c r="P13" s="44"/>
      <c r="Q13" s="36"/>
      <c r="R13" s="35"/>
      <c r="S13" s="35"/>
      <c r="T13" s="35"/>
      <c r="U13" s="35"/>
      <c r="V13" s="35"/>
      <c r="W13" s="35"/>
      <c r="X13" s="1"/>
      <c r="Y13" s="1"/>
      <c r="Z13" s="1"/>
      <c r="AA13" s="1"/>
      <c r="AB13" s="1"/>
      <c r="AC13" s="1"/>
    </row>
    <row r="14">
      <c r="A14" s="1"/>
      <c r="B14" s="79" t="s">
        <v>19</v>
      </c>
      <c r="C14" s="82"/>
      <c r="D14" s="109">
        <f>SUM(D12:D13)</f>
        <v>1</v>
      </c>
      <c r="E14" s="82"/>
      <c r="F14" s="82"/>
      <c r="G14" s="82"/>
      <c r="H14" s="82"/>
      <c r="I14" s="82"/>
      <c r="J14" s="82"/>
      <c r="K14" s="85">
        <f t="shared" ref="K14:M14" si="5">SUM(K12:K13)</f>
        <v>84.68944099</v>
      </c>
      <c r="L14" s="85">
        <f t="shared" si="5"/>
        <v>86.66666667</v>
      </c>
      <c r="M14" s="86">
        <f t="shared" si="5"/>
        <v>90.14181589</v>
      </c>
      <c r="N14" s="1"/>
      <c r="O14" s="58"/>
      <c r="P14" s="56"/>
      <c r="Q14" s="57"/>
      <c r="R14" s="56"/>
      <c r="S14" s="56"/>
      <c r="T14" s="56"/>
      <c r="U14" s="56"/>
      <c r="V14" s="58"/>
      <c r="W14" s="58"/>
      <c r="X14" s="1"/>
      <c r="Y14" s="1"/>
      <c r="Z14" s="1"/>
      <c r="AA14" s="1"/>
      <c r="AB14" s="1"/>
      <c r="AC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87" t="s">
        <v>53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ht="20.25" customHeight="1">
      <c r="A17" s="1"/>
      <c r="B17" s="101" t="s">
        <v>54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ht="3.0" customHeight="1">
      <c r="A18" s="1"/>
      <c r="B18" s="6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ht="57.75" customHeight="1">
      <c r="A19" s="1"/>
      <c r="B19" s="110"/>
      <c r="C19" s="111" t="s">
        <v>55</v>
      </c>
      <c r="D19" s="112"/>
      <c r="E19" s="111" t="s">
        <v>56</v>
      </c>
      <c r="F19" s="112"/>
      <c r="G19" s="113" t="s">
        <v>57</v>
      </c>
      <c r="H19" s="114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>
      <c r="A20" s="1"/>
      <c r="B20" s="115"/>
      <c r="C20" s="116" t="s">
        <v>59</v>
      </c>
      <c r="D20" s="117" t="s">
        <v>60</v>
      </c>
      <c r="E20" s="118" t="s">
        <v>59</v>
      </c>
      <c r="F20" s="117" t="s">
        <v>60</v>
      </c>
      <c r="G20" s="119"/>
      <c r="H20" s="12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8.75" customHeight="1">
      <c r="A21" s="1"/>
      <c r="B21" s="121" t="s">
        <v>8</v>
      </c>
      <c r="C21" s="42">
        <v>0.906</v>
      </c>
      <c r="D21" s="41">
        <v>0.382</v>
      </c>
      <c r="E21" s="122">
        <v>0.5</v>
      </c>
      <c r="F21" s="123">
        <v>0.5</v>
      </c>
      <c r="G21" s="124">
        <v>150.0</v>
      </c>
      <c r="H21" s="125">
        <f t="shared" ref="H21:H23" si="6">(C21*E21+D21*F21)*G21</f>
        <v>96.6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21.0" customHeight="1">
      <c r="A22" s="1"/>
      <c r="B22" s="121" t="s">
        <v>9</v>
      </c>
      <c r="C22" s="42">
        <v>0.906</v>
      </c>
      <c r="D22" s="41"/>
      <c r="E22" s="122">
        <v>1.0</v>
      </c>
      <c r="F22" s="41"/>
      <c r="G22" s="124">
        <v>25.0</v>
      </c>
      <c r="H22" s="125">
        <f t="shared" si="6"/>
        <v>22.65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20.25" customHeight="1">
      <c r="A23" s="1"/>
      <c r="B23" s="126" t="s">
        <v>10</v>
      </c>
      <c r="C23" s="127">
        <v>0.382</v>
      </c>
      <c r="D23" s="128"/>
      <c r="E23" s="129">
        <v>1.0</v>
      </c>
      <c r="F23" s="128"/>
      <c r="G23" s="130">
        <v>85.0</v>
      </c>
      <c r="H23" s="131">
        <f t="shared" si="6"/>
        <v>32.47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ht="24.0" customHeight="1">
      <c r="A25" s="1"/>
      <c r="B25" s="101" t="s">
        <v>61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ht="45.0" customHeight="1">
      <c r="A27" s="1"/>
      <c r="B27" s="132" t="s">
        <v>62</v>
      </c>
      <c r="C27" s="133" t="s">
        <v>3</v>
      </c>
      <c r="D27" s="6" t="s">
        <v>22</v>
      </c>
      <c r="E27" s="62" t="s">
        <v>23</v>
      </c>
      <c r="F27" s="62" t="s">
        <v>4</v>
      </c>
      <c r="G27" s="8" t="s">
        <v>24</v>
      </c>
      <c r="H27" s="9"/>
      <c r="I27" s="10"/>
      <c r="J27" s="8" t="s">
        <v>6</v>
      </c>
      <c r="K27" s="9"/>
      <c r="L27" s="10"/>
      <c r="M27" s="11" t="s">
        <v>32</v>
      </c>
      <c r="N27" s="12"/>
      <c r="O27" s="1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6.5" customHeight="1">
      <c r="A28" s="16"/>
      <c r="B28" s="17"/>
      <c r="C28" s="18"/>
      <c r="D28" s="18"/>
      <c r="E28" s="76"/>
      <c r="F28" s="134"/>
      <c r="G28" s="20" t="s">
        <v>8</v>
      </c>
      <c r="H28" s="21" t="s">
        <v>9</v>
      </c>
      <c r="I28" s="22" t="s">
        <v>10</v>
      </c>
      <c r="J28" s="20" t="s">
        <v>8</v>
      </c>
      <c r="K28" s="21" t="s">
        <v>9</v>
      </c>
      <c r="L28" s="22" t="s">
        <v>10</v>
      </c>
      <c r="M28" s="20" t="s">
        <v>8</v>
      </c>
      <c r="N28" s="21" t="s">
        <v>9</v>
      </c>
      <c r="O28" s="22" t="s">
        <v>10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ht="44.25" customHeight="1">
      <c r="A29" s="1"/>
      <c r="B29" s="25" t="s">
        <v>11</v>
      </c>
      <c r="C29" s="40" t="s">
        <v>50</v>
      </c>
      <c r="D29" s="135"/>
      <c r="E29" s="136"/>
      <c r="F29" s="93">
        <v>0.8</v>
      </c>
      <c r="G29" s="94">
        <v>20000.0</v>
      </c>
      <c r="H29" s="28">
        <v>24000.0</v>
      </c>
      <c r="I29" s="29">
        <v>21000.0</v>
      </c>
      <c r="J29" s="42">
        <f t="shared" ref="J29:L29" si="7">MIN($E$12:$G$12)*100/G29</f>
        <v>100</v>
      </c>
      <c r="K29" s="31">
        <f t="shared" si="7"/>
        <v>83.33333333</v>
      </c>
      <c r="L29" s="32">
        <f t="shared" si="7"/>
        <v>95.23809524</v>
      </c>
      <c r="M29" s="30">
        <f t="shared" ref="M29:O29" si="8">J29*$D$12</f>
        <v>80</v>
      </c>
      <c r="N29" s="31">
        <f t="shared" si="8"/>
        <v>66.66666667</v>
      </c>
      <c r="O29" s="33">
        <f t="shared" si="8"/>
        <v>76.19047619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>
      <c r="A30" s="1"/>
      <c r="B30" s="25" t="s">
        <v>51</v>
      </c>
      <c r="C30" s="137" t="s">
        <v>63</v>
      </c>
      <c r="D30" s="31">
        <v>20.0</v>
      </c>
      <c r="E30" s="138">
        <v>80.0</v>
      </c>
      <c r="F30" s="93">
        <v>0.2</v>
      </c>
      <c r="G30" s="139">
        <f>H21</f>
        <v>96.6</v>
      </c>
      <c r="H30" s="107">
        <f>H22</f>
        <v>22.65</v>
      </c>
      <c r="I30" s="108">
        <f>H23</f>
        <v>32.47</v>
      </c>
      <c r="J30" s="30">
        <f t="shared" ref="J30:L30" si="9">IF(G30&lt;=20,100,IF(G30&gt;=80,0,(80-G30)/60*100))</f>
        <v>0</v>
      </c>
      <c r="K30" s="31">
        <f t="shared" si="9"/>
        <v>95.58333333</v>
      </c>
      <c r="L30" s="32">
        <f t="shared" si="9"/>
        <v>79.21666667</v>
      </c>
      <c r="M30" s="30">
        <f t="shared" ref="M30:O30" si="10">J30*$D$13</f>
        <v>0</v>
      </c>
      <c r="N30" s="31">
        <f t="shared" si="10"/>
        <v>19.11666667</v>
      </c>
      <c r="O30" s="33">
        <f t="shared" si="10"/>
        <v>15.84333333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25.5" customHeight="1">
      <c r="A31" s="1"/>
      <c r="B31" s="47" t="s">
        <v>19</v>
      </c>
      <c r="C31" s="48"/>
      <c r="D31" s="71"/>
      <c r="E31" s="72"/>
      <c r="F31" s="140">
        <f>SUM(F29:F30)</f>
        <v>1</v>
      </c>
      <c r="G31" s="52"/>
      <c r="H31" s="48"/>
      <c r="I31" s="48"/>
      <c r="J31" s="48"/>
      <c r="K31" s="48"/>
      <c r="L31" s="51"/>
      <c r="M31" s="53">
        <f t="shared" ref="M31:O31" si="11">SUM(M29:M30)</f>
        <v>80</v>
      </c>
      <c r="N31" s="54">
        <f t="shared" si="11"/>
        <v>85.78333333</v>
      </c>
      <c r="O31" s="55">
        <f t="shared" si="11"/>
        <v>92.03380952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87" t="s">
        <v>53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ht="12.75" customHeight="1">
      <c r="A35" s="1"/>
      <c r="B35" s="141"/>
      <c r="C35" s="141"/>
      <c r="D35" s="141"/>
      <c r="E35" s="15"/>
      <c r="F35" s="15"/>
      <c r="I35" s="15"/>
      <c r="L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</sheetData>
  <mergeCells count="14">
    <mergeCell ref="E19:F19"/>
    <mergeCell ref="G27:I27"/>
    <mergeCell ref="J27:L27"/>
    <mergeCell ref="M27:O27"/>
    <mergeCell ref="F35:H35"/>
    <mergeCell ref="I35:K35"/>
    <mergeCell ref="L35:N35"/>
    <mergeCell ref="E10:G10"/>
    <mergeCell ref="H10:J10"/>
    <mergeCell ref="K10:M10"/>
    <mergeCell ref="R10:S10"/>
    <mergeCell ref="T10:U10"/>
    <mergeCell ref="V10:W10"/>
    <mergeCell ref="C19:D19"/>
  </mergeCells>
  <printOptions/>
  <pageMargins bottom="0.787401575" footer="0.0" header="0.0" left="0.7" right="0.7" top="0.7874015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58.5"/>
    <col customWidth="1" min="3" max="3" width="95.13"/>
    <col customWidth="1" min="4" max="5" width="7.25"/>
    <col customWidth="1" min="6" max="6" width="7.13"/>
    <col customWidth="1" hidden="1" min="7" max="7" width="12.38"/>
    <col customWidth="1" min="8" max="26" width="7.25"/>
  </cols>
  <sheetData>
    <row r="1" ht="30.75" customHeight="1">
      <c r="A1" s="142" t="s">
        <v>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ht="6.0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>
      <c r="A3" s="144" t="s">
        <v>65</v>
      </c>
      <c r="B3" s="145" t="s">
        <v>66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>
      <c r="A4" s="144"/>
      <c r="B4" s="146" t="s">
        <v>67</v>
      </c>
      <c r="C4" s="146" t="s">
        <v>68</v>
      </c>
      <c r="D4" s="146"/>
      <c r="E4" s="146"/>
      <c r="F4" s="146"/>
      <c r="G4" s="146" t="s">
        <v>44</v>
      </c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>
      <c r="A5" s="144"/>
      <c r="B5" s="146" t="s">
        <v>69</v>
      </c>
      <c r="C5" s="146" t="s">
        <v>70</v>
      </c>
      <c r="D5" s="146"/>
      <c r="E5" s="146"/>
      <c r="F5" s="146"/>
      <c r="G5" s="146" t="s">
        <v>43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>
      <c r="A6" s="144"/>
      <c r="B6" s="146" t="s">
        <v>71</v>
      </c>
      <c r="C6" s="146" t="s">
        <v>72</v>
      </c>
      <c r="D6" s="146"/>
      <c r="E6" s="146"/>
      <c r="F6" s="146"/>
      <c r="G6" s="146" t="s">
        <v>42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>
      <c r="A7" s="144"/>
      <c r="B7" s="146" t="s">
        <v>73</v>
      </c>
      <c r="C7" s="146" t="s">
        <v>74</v>
      </c>
      <c r="D7" s="146"/>
      <c r="E7" s="146"/>
      <c r="F7" s="146"/>
      <c r="G7" s="146" t="s">
        <v>75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>
      <c r="A8" s="144"/>
      <c r="B8" s="146" t="s">
        <v>76</v>
      </c>
      <c r="C8" s="146" t="s">
        <v>77</v>
      </c>
      <c r="D8" s="146"/>
      <c r="E8" s="146"/>
      <c r="F8" s="146"/>
      <c r="G8" s="146" t="s">
        <v>78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ht="6.75" customHeight="1">
      <c r="A9" s="144"/>
      <c r="B9" s="145"/>
      <c r="C9" s="145"/>
      <c r="D9" s="145"/>
      <c r="E9" s="145"/>
      <c r="F9" s="145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ht="21.0" customHeight="1">
      <c r="A10" s="144" t="s">
        <v>79</v>
      </c>
      <c r="B10" s="147" t="s">
        <v>80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>
      <c r="A11" s="148" t="s">
        <v>81</v>
      </c>
      <c r="B11" s="143" t="s">
        <v>82</v>
      </c>
      <c r="C11" s="146"/>
      <c r="D11" s="146"/>
      <c r="E11" s="146"/>
      <c r="F11" s="146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>
      <c r="A12" s="144"/>
      <c r="B12" s="146" t="s">
        <v>83</v>
      </c>
      <c r="C12" s="146"/>
      <c r="D12" s="146"/>
      <c r="E12" s="146"/>
      <c r="F12" s="146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ht="18.0" customHeight="1">
      <c r="A13" s="148" t="s">
        <v>84</v>
      </c>
      <c r="B13" s="143" t="s">
        <v>85</v>
      </c>
      <c r="C13" s="145"/>
      <c r="D13" s="145"/>
      <c r="E13" s="145"/>
      <c r="F13" s="145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ht="61.5" customHeight="1">
      <c r="A14" s="144"/>
      <c r="B14" s="149" t="s">
        <v>86</v>
      </c>
      <c r="C14" s="150" t="s">
        <v>87</v>
      </c>
      <c r="E14" s="145"/>
      <c r="F14" s="145"/>
      <c r="G14" s="145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ht="6.0" customHeight="1">
      <c r="A15" s="144"/>
      <c r="B15" s="145"/>
      <c r="C15" s="145"/>
      <c r="D15" s="145"/>
      <c r="E15" s="145"/>
      <c r="F15" s="145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ht="18.0" customHeight="1">
      <c r="A16" s="144" t="s">
        <v>88</v>
      </c>
      <c r="B16" s="145" t="s">
        <v>89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>
      <c r="A17" s="148" t="s">
        <v>81</v>
      </c>
      <c r="B17" s="143" t="s">
        <v>82</v>
      </c>
      <c r="C17" s="146"/>
      <c r="D17" s="146"/>
      <c r="E17" s="146"/>
      <c r="F17" s="146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>
      <c r="A18" s="144"/>
      <c r="B18" s="146" t="s">
        <v>90</v>
      </c>
      <c r="C18" s="146"/>
      <c r="D18" s="146"/>
      <c r="E18" s="146"/>
      <c r="F18" s="146"/>
      <c r="G18" s="143" t="s">
        <v>34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ht="27.75" customHeight="1">
      <c r="A19" s="148" t="s">
        <v>84</v>
      </c>
      <c r="B19" s="143" t="s">
        <v>85</v>
      </c>
      <c r="C19" s="147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ht="63.75" customHeight="1">
      <c r="A20" s="148"/>
      <c r="B20" s="149" t="s">
        <v>91</v>
      </c>
      <c r="C20" s="150" t="s">
        <v>92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ht="8.25" customHeight="1">
      <c r="A21" s="148"/>
      <c r="B21" s="145"/>
      <c r="C21" s="145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ht="27.75" customHeight="1">
      <c r="A22" s="148" t="s">
        <v>93</v>
      </c>
      <c r="B22" s="145" t="s">
        <v>94</v>
      </c>
      <c r="D22" s="143"/>
      <c r="E22" s="143"/>
      <c r="F22" s="143"/>
      <c r="G22" s="143" t="s">
        <v>35</v>
      </c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>
      <c r="A23" s="143"/>
      <c r="B23" s="146" t="s">
        <v>67</v>
      </c>
      <c r="C23" s="143" t="s">
        <v>95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>
      <c r="A24" s="143"/>
      <c r="B24" s="146" t="s">
        <v>76</v>
      </c>
      <c r="C24" s="143" t="s">
        <v>96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ht="12.7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ht="12.7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ht="12.7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ht="12.7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ht="12.7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ht="12.7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ht="12.75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ht="12.7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ht="12.75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ht="12.75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ht="12.7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ht="12.75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ht="12.75" customHeight="1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ht="12.7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ht="12.7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ht="12.75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ht="12.7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ht="12.75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ht="12.75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ht="12.75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ht="12.75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ht="12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ht="12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ht="12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ht="12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ht="12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ht="12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ht="12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ht="12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ht="12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ht="12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ht="12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ht="12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ht="12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ht="12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ht="12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ht="12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ht="12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ht="12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ht="12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ht="12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ht="12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ht="12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ht="12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ht="12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ht="12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ht="12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ht="12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ht="12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ht="12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ht="12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ht="12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ht="12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ht="12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ht="12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ht="12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ht="12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ht="12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ht="12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ht="12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ht="12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ht="12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ht="12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ht="12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ht="12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ht="12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ht="12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ht="12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ht="12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ht="12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ht="12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ht="12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ht="12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ht="12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ht="12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ht="12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ht="12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ht="12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ht="12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ht="12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ht="12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ht="12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ht="12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ht="12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ht="12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ht="12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ht="12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ht="12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ht="12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ht="12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ht="12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ht="12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ht="12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ht="12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ht="12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ht="12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ht="12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ht="12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ht="12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ht="12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ht="12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ht="12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ht="12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ht="12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ht="12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ht="12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ht="12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ht="12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ht="12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ht="12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ht="12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ht="12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ht="12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ht="12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ht="12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ht="12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ht="12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ht="12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ht="12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ht="12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ht="12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ht="12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ht="12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ht="12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ht="12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ht="12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ht="12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ht="12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ht="12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ht="12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ht="12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ht="12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ht="12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ht="12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ht="12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ht="12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ht="12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ht="12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ht="12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ht="12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ht="12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ht="12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ht="12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ht="12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ht="12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ht="12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ht="12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ht="12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ht="12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ht="12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ht="12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ht="12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ht="12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ht="12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ht="12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ht="12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ht="12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ht="12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ht="12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ht="12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ht="12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ht="12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ht="12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ht="12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ht="12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ht="12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ht="12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ht="12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ht="12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ht="12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ht="12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ht="12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ht="12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ht="12.75" customHeight="1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ht="12.7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ht="12.75" customHeigh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ht="12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ht="12.75" customHeigh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ht="12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ht="12.75" customHeigh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ht="12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ht="12.75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ht="12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ht="12.75" customHeigh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ht="12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ht="12.75" customHeigh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ht="12.75" customHeight="1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ht="12.75" customHeight="1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ht="12.75" customHeight="1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ht="12.75" customHeight="1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ht="12.75" customHeight="1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ht="12.75" customHeight="1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ht="12.75" customHeight="1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ht="12.75" customHeight="1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ht="12.75" customHeight="1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ht="12.75" customHeight="1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ht="12.75" customHeight="1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ht="12.75" customHeight="1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ht="12.75" customHeight="1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ht="12.75" customHeight="1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ht="12.75" customHeight="1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ht="12.75" customHeight="1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ht="12.75" customHeight="1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ht="12.75" customHeight="1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ht="12.75" customHeight="1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ht="12.75" customHeight="1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ht="12.75" customHeight="1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ht="12.75" customHeight="1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ht="12.75" customHeight="1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ht="12.75" customHeight="1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ht="12.75" customHeight="1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ht="12.75" customHeight="1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ht="12.75" customHeight="1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ht="12.75" customHeight="1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ht="12.75" customHeight="1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ht="12.75" customHeight="1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ht="12.75" customHeight="1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ht="12.75" customHeight="1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ht="12.75" customHeight="1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ht="12.75" customHeight="1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ht="12.75" customHeight="1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ht="12.75" customHeight="1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ht="12.7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ht="12.75" customHeight="1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ht="12.75" customHeight="1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ht="12.75" customHeight="1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ht="12.75" customHeight="1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ht="12.75" customHeight="1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ht="12.75" customHeight="1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ht="12.75" customHeight="1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ht="12.75" customHeight="1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ht="12.75" customHeight="1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ht="12.75" customHeight="1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ht="12.75" customHeight="1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ht="12.75" customHeight="1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ht="12.75" customHeight="1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ht="12.75" customHeight="1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ht="12.75" customHeight="1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ht="12.75" customHeight="1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ht="12.75" customHeight="1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ht="12.75" customHeight="1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ht="12.75" customHeight="1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ht="12.75" customHeight="1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ht="12.75" customHeight="1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ht="12.75" customHeight="1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ht="12.75" customHeight="1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ht="12.75" customHeight="1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ht="12.75" customHeight="1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ht="12.75" customHeight="1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ht="12.75" customHeight="1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ht="12.75" customHeight="1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ht="12.75" customHeight="1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ht="12.75" customHeight="1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ht="12.75" customHeight="1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ht="12.75" customHeight="1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ht="12.75" customHeight="1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ht="12.75" customHeight="1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ht="12.75" customHeight="1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ht="12.75" customHeight="1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ht="12.75" customHeight="1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ht="12.75" customHeight="1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ht="12.75" customHeight="1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ht="12.75" customHeight="1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ht="12.75" customHeight="1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ht="12.75" customHeight="1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ht="12.75" customHeight="1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ht="12.75" customHeight="1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ht="12.75" customHeight="1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ht="12.75" customHeight="1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ht="12.75" customHeight="1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ht="12.75" customHeight="1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ht="12.75" customHeight="1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ht="12.75" customHeight="1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ht="12.75" customHeight="1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ht="12.75" customHeight="1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ht="12.75" customHeight="1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ht="12.75" customHeight="1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ht="12.75" customHeight="1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ht="12.75" customHeight="1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ht="12.75" customHeight="1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ht="12.75" customHeight="1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ht="12.75" customHeight="1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ht="12.75" customHeight="1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ht="12.75" customHeight="1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ht="12.75" customHeight="1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ht="12.75" customHeight="1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ht="12.75" customHeight="1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ht="12.75" customHeight="1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ht="12.75" customHeight="1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ht="12.75" customHeight="1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ht="12.75" customHeight="1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ht="12.75" customHeight="1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ht="12.75" customHeight="1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ht="12.75" customHeight="1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ht="12.75" customHeight="1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ht="12.75" customHeight="1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ht="12.75" customHeight="1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ht="12.75" customHeight="1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ht="12.75" customHeight="1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ht="12.75" customHeight="1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ht="12.75" customHeight="1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ht="12.75" customHeight="1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ht="12.75" customHeight="1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ht="12.75" customHeight="1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ht="12.75" customHeight="1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ht="12.75" customHeight="1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ht="12.75" customHeight="1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ht="12.75" customHeight="1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ht="12.75" customHeight="1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ht="12.75" customHeight="1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ht="12.75" customHeight="1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ht="12.75" customHeight="1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ht="12.75" customHeight="1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ht="12.75" customHeight="1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ht="12.75" customHeight="1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ht="12.75" customHeight="1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ht="12.75" customHeight="1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ht="12.75" customHeight="1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ht="12.75" customHeight="1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ht="12.75" customHeight="1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ht="12.75" customHeight="1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ht="12.75" customHeight="1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ht="12.75" customHeight="1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ht="12.75" customHeight="1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ht="12.75" customHeight="1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ht="12.75" customHeight="1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ht="12.75" customHeight="1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ht="12.75" customHeight="1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ht="12.75" customHeight="1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ht="12.75" customHeight="1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ht="12.75" customHeight="1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ht="12.75" customHeight="1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ht="12.75" customHeight="1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ht="12.75" customHeight="1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ht="12.75" customHeight="1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ht="12.75" customHeight="1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ht="12.75" customHeight="1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ht="12.75" customHeight="1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ht="12.75" customHeight="1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ht="12.75" customHeight="1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ht="12.75" customHeight="1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ht="12.75" customHeight="1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ht="12.75" customHeight="1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ht="12.75" customHeight="1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ht="12.75" customHeight="1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ht="12.75" customHeight="1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ht="12.75" customHeight="1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ht="12.75" customHeight="1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ht="12.75" customHeight="1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ht="12.75" customHeight="1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ht="12.75" customHeight="1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ht="12.75" customHeight="1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ht="12.75" customHeight="1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ht="12.75" customHeight="1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ht="12.75" customHeight="1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ht="12.75" customHeight="1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ht="12.75" customHeight="1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ht="12.75" customHeight="1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ht="12.75" customHeight="1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ht="12.75" customHeight="1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ht="12.75" customHeight="1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ht="12.75" customHeight="1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ht="12.75" customHeight="1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ht="12.75" customHeight="1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ht="12.75" customHeight="1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ht="12.75" customHeight="1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ht="12.75" customHeight="1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ht="12.75" customHeight="1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ht="12.75" customHeight="1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ht="12.75" customHeight="1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ht="12.75" customHeight="1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ht="12.75" customHeight="1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ht="12.75" customHeight="1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ht="12.75" customHeight="1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ht="12.75" customHeight="1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ht="12.75" customHeight="1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ht="12.75" customHeight="1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ht="12.75" customHeight="1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ht="12.75" customHeight="1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ht="12.75" customHeight="1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ht="12.75" customHeight="1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ht="12.75" customHeight="1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ht="12.75" customHeight="1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ht="12.75" customHeight="1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ht="12.75" customHeight="1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ht="12.75" customHeight="1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ht="12.75" customHeight="1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ht="12.75" customHeight="1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ht="12.75" customHeight="1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ht="12.75" customHeight="1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ht="12.75" customHeight="1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ht="12.75" customHeight="1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ht="12.75" customHeight="1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ht="12.75" customHeight="1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ht="12.75" customHeight="1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ht="12.75" customHeight="1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ht="12.75" customHeight="1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ht="12.75" customHeight="1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ht="12.75" customHeight="1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ht="12.75" customHeight="1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ht="12.75" customHeight="1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ht="12.75" customHeight="1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ht="12.75" customHeight="1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ht="12.75" customHeight="1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ht="12.75" customHeight="1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ht="12.75" customHeight="1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ht="12.75" customHeight="1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ht="12.75" customHeight="1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ht="12.75" customHeight="1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ht="12.75" customHeight="1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ht="12.75" customHeight="1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ht="12.75" customHeight="1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ht="12.75" customHeight="1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ht="12.75" customHeight="1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ht="12.75" customHeight="1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ht="12.75" customHeight="1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ht="12.75" customHeight="1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ht="12.75" customHeight="1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ht="12.75" customHeight="1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ht="12.75" customHeight="1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ht="12.75" customHeight="1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ht="12.75" customHeight="1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ht="12.75" customHeight="1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ht="12.75" customHeight="1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ht="12.75" customHeight="1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ht="12.75" customHeight="1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ht="12.75" customHeight="1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ht="12.75" customHeight="1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ht="12.75" customHeight="1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ht="12.75" customHeight="1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ht="12.75" customHeight="1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ht="12.75" customHeight="1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ht="12.75" customHeight="1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ht="12.75" customHeight="1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ht="12.75" customHeight="1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ht="12.75" customHeight="1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ht="12.75" customHeight="1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ht="12.75" customHeight="1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ht="12.75" customHeight="1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ht="12.75" customHeight="1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ht="12.75" customHeight="1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ht="12.75" customHeight="1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ht="12.75" customHeight="1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ht="12.75" customHeight="1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ht="12.75" customHeight="1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ht="12.75" customHeight="1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ht="12.75" customHeight="1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ht="12.75" customHeight="1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ht="12.75" customHeight="1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ht="12.75" customHeight="1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ht="12.75" customHeight="1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ht="12.75" customHeight="1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ht="12.75" customHeight="1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ht="12.75" customHeight="1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ht="12.75" customHeight="1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ht="12.75" customHeight="1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ht="12.75" customHeight="1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ht="12.75" customHeight="1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ht="12.75" customHeight="1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ht="12.75" customHeight="1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ht="12.75" customHeight="1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ht="12.75" customHeight="1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ht="12.75" customHeight="1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ht="12.75" customHeight="1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ht="12.75" customHeight="1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ht="12.75" customHeight="1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ht="12.75" customHeight="1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ht="12.75" customHeight="1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ht="12.75" customHeight="1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ht="12.75" customHeight="1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ht="12.75" customHeight="1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ht="12.75" customHeight="1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ht="12.75" customHeight="1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ht="12.75" customHeight="1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ht="12.75" customHeight="1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ht="12.75" customHeight="1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ht="12.75" customHeight="1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ht="12.75" customHeight="1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ht="12.75" customHeight="1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ht="12.75" customHeight="1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ht="12.75" customHeight="1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ht="12.75" customHeight="1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ht="12.75" customHeight="1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ht="12.75" customHeight="1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ht="12.75" customHeight="1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ht="12.75" customHeight="1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ht="12.75" customHeight="1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ht="12.75" customHeight="1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ht="12.75" customHeight="1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ht="12.75" customHeight="1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ht="12.75" customHeight="1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ht="12.75" customHeight="1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ht="12.75" customHeight="1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ht="12.75" customHeight="1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ht="12.75" customHeight="1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ht="12.75" customHeight="1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ht="12.75" customHeight="1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ht="12.75" customHeight="1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ht="12.75" customHeight="1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ht="12.75" customHeight="1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ht="12.75" customHeight="1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ht="12.75" customHeight="1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ht="12.75" customHeight="1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ht="12.75" customHeight="1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ht="12.75" customHeight="1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ht="12.75" customHeight="1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ht="12.75" customHeight="1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ht="12.75" customHeight="1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ht="12.75" customHeight="1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ht="12.75" customHeight="1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ht="12.75" customHeight="1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ht="12.75" customHeight="1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ht="12.75" customHeight="1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ht="12.75" customHeight="1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ht="12.75" customHeight="1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ht="12.75" customHeight="1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ht="12.75" customHeight="1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ht="12.75" customHeight="1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ht="12.75" customHeight="1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ht="12.75" customHeight="1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ht="12.75" customHeight="1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ht="12.75" customHeight="1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ht="12.75" customHeight="1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ht="12.75" customHeight="1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ht="12.75" customHeight="1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ht="12.75" customHeight="1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ht="12.75" customHeight="1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ht="12.75" customHeight="1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ht="12.75" customHeight="1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ht="12.75" customHeight="1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ht="12.75" customHeight="1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ht="12.75" customHeight="1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ht="12.75" customHeight="1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ht="12.75" customHeight="1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ht="12.75" customHeight="1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ht="12.75" customHeight="1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ht="12.75" customHeight="1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ht="12.75" customHeight="1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ht="12.75" customHeight="1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ht="12.75" customHeight="1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ht="12.75" customHeight="1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ht="12.75" customHeight="1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ht="12.75" customHeight="1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ht="12.75" customHeight="1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ht="12.75" customHeight="1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ht="12.75" customHeight="1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ht="12.75" customHeight="1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ht="12.75" customHeight="1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ht="12.75" customHeight="1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ht="12.75" customHeight="1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ht="12.75" customHeight="1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ht="12.75" customHeight="1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ht="12.75" customHeight="1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ht="12.75" customHeight="1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ht="12.75" customHeight="1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ht="12.75" customHeight="1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ht="12.75" customHeight="1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ht="12.75" customHeight="1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ht="12.75" customHeight="1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ht="12.75" customHeight="1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ht="12.75" customHeight="1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ht="12.75" customHeight="1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ht="12.75" customHeight="1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ht="12.75" customHeight="1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ht="12.75" customHeight="1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ht="12.75" customHeight="1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ht="12.75" customHeight="1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ht="12.75" customHeight="1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ht="12.75" customHeight="1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ht="12.75" customHeight="1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ht="12.75" customHeight="1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ht="12.75" customHeight="1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ht="12.75" customHeight="1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ht="12.75" customHeight="1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ht="12.75" customHeight="1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ht="12.75" customHeight="1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ht="12.75" customHeight="1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ht="12.75" customHeight="1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ht="12.75" customHeight="1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ht="12.75" customHeight="1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ht="12.75" customHeight="1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ht="12.75" customHeight="1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ht="12.75" customHeight="1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ht="12.75" customHeight="1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ht="12.75" customHeight="1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ht="12.75" customHeight="1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ht="12.75" customHeight="1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ht="12.75" customHeight="1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ht="12.75" customHeight="1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ht="12.75" customHeight="1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ht="12.75" customHeight="1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ht="12.75" customHeight="1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ht="12.75" customHeight="1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ht="12.75" customHeight="1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ht="12.75" customHeight="1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ht="12.75" customHeight="1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ht="12.75" customHeight="1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ht="12.75" customHeight="1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ht="12.75" customHeight="1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ht="12.75" customHeight="1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ht="12.75" customHeight="1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ht="12.75" customHeight="1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ht="12.75" customHeight="1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ht="12.75" customHeight="1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ht="12.75" customHeight="1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ht="12.75" customHeight="1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ht="12.75" customHeight="1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ht="12.75" customHeight="1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ht="12.75" customHeight="1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ht="12.75" customHeight="1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ht="12.75" customHeight="1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ht="12.75" customHeight="1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ht="12.75" customHeight="1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ht="12.75" customHeight="1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ht="12.75" customHeight="1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ht="12.75" customHeight="1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ht="12.75" customHeight="1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ht="12.75" customHeight="1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ht="12.75" customHeight="1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ht="12.75" customHeight="1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ht="12.75" customHeight="1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ht="12.75" customHeight="1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ht="12.75" customHeight="1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ht="12.75" customHeight="1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ht="12.75" customHeight="1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ht="12.75" customHeight="1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ht="12.75" customHeight="1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ht="12.75" customHeight="1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ht="12.75" customHeight="1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ht="12.75" customHeight="1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ht="12.75" customHeight="1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ht="12.75" customHeight="1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ht="12.75" customHeight="1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ht="12.75" customHeight="1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ht="12.75" customHeight="1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ht="12.75" customHeight="1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ht="12.75" customHeight="1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ht="12.75" customHeight="1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ht="12.75" customHeight="1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ht="12.75" customHeight="1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ht="12.75" customHeight="1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ht="12.75" customHeight="1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ht="12.75" customHeight="1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ht="12.75" customHeight="1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ht="12.75" customHeight="1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ht="12.75" customHeight="1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ht="12.75" customHeight="1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ht="12.75" customHeight="1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ht="12.75" customHeight="1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ht="12.75" customHeight="1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ht="12.75" customHeight="1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ht="12.75" customHeight="1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ht="12.75" customHeight="1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ht="12.75" customHeight="1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ht="12.75" customHeight="1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ht="12.75" customHeight="1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ht="12.75" customHeight="1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ht="12.75" customHeight="1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ht="12.75" customHeight="1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ht="12.75" customHeight="1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ht="12.75" customHeight="1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ht="12.75" customHeight="1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ht="12.75" customHeight="1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ht="12.75" customHeight="1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ht="12.75" customHeight="1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ht="12.75" customHeight="1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ht="12.75" customHeight="1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ht="12.75" customHeight="1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ht="12.75" customHeight="1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ht="12.75" customHeight="1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ht="12.75" customHeight="1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ht="12.75" customHeight="1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ht="12.75" customHeight="1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ht="12.75" customHeight="1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ht="12.75" customHeight="1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ht="12.75" customHeight="1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ht="12.75" customHeight="1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ht="12.75" customHeight="1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ht="12.75" customHeight="1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ht="12.75" customHeight="1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ht="12.75" customHeight="1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ht="12.75" customHeight="1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ht="12.75" customHeight="1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ht="12.75" customHeight="1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ht="12.75" customHeight="1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ht="12.75" customHeight="1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ht="12.75" customHeight="1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ht="12.75" customHeight="1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ht="12.75" customHeight="1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ht="12.75" customHeight="1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ht="12.75" customHeight="1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ht="12.75" customHeight="1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ht="12.75" customHeight="1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ht="12.75" customHeight="1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ht="12.75" customHeight="1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ht="12.75" customHeight="1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ht="12.75" customHeight="1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ht="12.75" customHeight="1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ht="12.75" customHeight="1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ht="12.75" customHeight="1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ht="12.75" customHeight="1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ht="12.75" customHeight="1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ht="12.75" customHeight="1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ht="12.75" customHeight="1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ht="12.75" customHeight="1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ht="12.75" customHeight="1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ht="12.75" customHeight="1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ht="12.75" customHeight="1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ht="12.75" customHeight="1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ht="12.75" customHeight="1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ht="12.75" customHeight="1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ht="12.75" customHeight="1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ht="12.75" customHeight="1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ht="12.75" customHeight="1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ht="12.75" customHeight="1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ht="12.75" customHeight="1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ht="12.75" customHeight="1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ht="12.75" customHeight="1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ht="12.75" customHeight="1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ht="12.75" customHeight="1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ht="12.75" customHeight="1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ht="12.75" customHeight="1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ht="12.75" customHeight="1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ht="12.75" customHeight="1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ht="12.75" customHeight="1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ht="12.75" customHeight="1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ht="12.75" customHeight="1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ht="12.75" customHeight="1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ht="12.75" customHeight="1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ht="12.75" customHeight="1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ht="12.75" customHeight="1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ht="12.75" customHeight="1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ht="12.75" customHeight="1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ht="12.75" customHeight="1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ht="12.75" customHeight="1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ht="12.75" customHeight="1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ht="12.75" customHeight="1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ht="12.75" customHeight="1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ht="12.75" customHeight="1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ht="12.75" customHeight="1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ht="12.75" customHeight="1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ht="12.75" customHeight="1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ht="12.75" customHeight="1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ht="12.75" customHeight="1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ht="12.75" customHeight="1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ht="12.75" customHeight="1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ht="12.75" customHeight="1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ht="12.75" customHeight="1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ht="12.75" customHeight="1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ht="12.75" customHeight="1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ht="12.75" customHeight="1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ht="12.75" customHeight="1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ht="12.75" customHeight="1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ht="12.75" customHeight="1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ht="12.75" customHeight="1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ht="12.75" customHeight="1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ht="12.75" customHeight="1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ht="12.75" customHeight="1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ht="12.75" customHeight="1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ht="12.75" customHeight="1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ht="12.75" customHeight="1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ht="12.75" customHeight="1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ht="12.75" customHeight="1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ht="12.75" customHeight="1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ht="12.75" customHeight="1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ht="12.75" customHeight="1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ht="12.75" customHeight="1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ht="12.75" customHeight="1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ht="12.75" customHeight="1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ht="12.75" customHeight="1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ht="12.75" customHeight="1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ht="12.75" customHeight="1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ht="12.75" customHeight="1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ht="12.75" customHeight="1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ht="12.75" customHeight="1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ht="12.75" customHeight="1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ht="12.75" customHeight="1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ht="12.75" customHeight="1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ht="12.75" customHeight="1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ht="12.75" customHeight="1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ht="12.75" customHeight="1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ht="12.75" customHeight="1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ht="12.75" customHeight="1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ht="12.75" customHeight="1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ht="12.75" customHeight="1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ht="12.75" customHeight="1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ht="12.75" customHeight="1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ht="12.75" customHeight="1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ht="12.75" customHeight="1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ht="12.75" customHeight="1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ht="12.75" customHeight="1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ht="12.75" customHeight="1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ht="12.75" customHeight="1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ht="12.75" customHeight="1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ht="12.75" customHeight="1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ht="12.75" customHeight="1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ht="12.75" customHeight="1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ht="12.75" customHeight="1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ht="12.75" customHeight="1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ht="12.75" customHeight="1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ht="12.75" customHeight="1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ht="12.75" customHeight="1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ht="12.75" customHeight="1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ht="12.75" customHeight="1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ht="12.75" customHeight="1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ht="12.75" customHeight="1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ht="12.75" customHeight="1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ht="12.75" customHeight="1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ht="12.75" customHeight="1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ht="12.75" customHeight="1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ht="12.75" customHeight="1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ht="12.75" customHeight="1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ht="12.75" customHeight="1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ht="12.75" customHeight="1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ht="12.75" customHeight="1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ht="12.75" customHeight="1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ht="12.75" customHeight="1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ht="12.75" customHeight="1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ht="12.75" customHeight="1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ht="12.75" customHeight="1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ht="12.75" customHeight="1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ht="12.75" customHeight="1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ht="12.75" customHeight="1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ht="12.75" customHeight="1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ht="12.75" customHeight="1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ht="12.75" customHeight="1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ht="12.75" customHeight="1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ht="12.75" customHeight="1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ht="12.75" customHeight="1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ht="12.75" customHeight="1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ht="12.75" customHeight="1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ht="12.75" customHeight="1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ht="12.75" customHeight="1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ht="12.75" customHeight="1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ht="12.75" customHeight="1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ht="12.75" customHeight="1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ht="12.75" customHeight="1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ht="12.75" customHeight="1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ht="12.75" customHeight="1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ht="12.75" customHeight="1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ht="12.75" customHeight="1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ht="12.75" customHeight="1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ht="12.75" customHeight="1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ht="12.75" customHeight="1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ht="12.75" customHeight="1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ht="12.75" customHeight="1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ht="12.75" customHeight="1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ht="12.75" customHeight="1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ht="12.75" customHeight="1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ht="12.75" customHeight="1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ht="12.75" customHeight="1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ht="12.75" customHeight="1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ht="12.75" customHeight="1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ht="12.75" customHeight="1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ht="12.75" customHeight="1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ht="12.75" customHeight="1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ht="12.75" customHeight="1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ht="12.75" customHeight="1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ht="12.75" customHeight="1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ht="12.75" customHeight="1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ht="12.75" customHeight="1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ht="12.75" customHeight="1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ht="12.75" customHeight="1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ht="12.75" customHeight="1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ht="12.75" customHeight="1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ht="12.75" customHeight="1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ht="12.75" customHeight="1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ht="12.75" customHeight="1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ht="12.75" customHeight="1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ht="12.75" customHeight="1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ht="12.75" customHeight="1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ht="12.75" customHeight="1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ht="12.75" customHeight="1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ht="12.75" customHeight="1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ht="12.75" customHeight="1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ht="12.75" customHeight="1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ht="12.75" customHeight="1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ht="12.75" customHeight="1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ht="12.75" customHeight="1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ht="12.75" customHeight="1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ht="12.75" customHeight="1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ht="12.75" customHeight="1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ht="12.75" customHeight="1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ht="12.75" customHeight="1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ht="12.75" customHeight="1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ht="12.75" customHeight="1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ht="12.75" customHeight="1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ht="12.75" customHeight="1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ht="12.75" customHeight="1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ht="12.75" customHeight="1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ht="12.75" customHeight="1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ht="12.75" customHeight="1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ht="12.75" customHeight="1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ht="12.75" customHeight="1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ht="12.75" customHeight="1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ht="12.75" customHeight="1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ht="12.75" customHeight="1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ht="12.75" customHeight="1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ht="12.75" customHeight="1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ht="12.75" customHeight="1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ht="12.75" customHeight="1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ht="12.75" customHeight="1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ht="12.75" customHeight="1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ht="12.75" customHeight="1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ht="12.75" customHeight="1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ht="12.75" customHeight="1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ht="12.75" customHeight="1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ht="12.75" customHeight="1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ht="12.75" customHeight="1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ht="12.75" customHeight="1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ht="12.75" customHeight="1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ht="12.75" customHeight="1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ht="12.75" customHeight="1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ht="12.75" customHeight="1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ht="12.75" customHeight="1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ht="12.75" customHeight="1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ht="12.75" customHeight="1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ht="12.75" customHeight="1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ht="12.75" customHeight="1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ht="12.75" customHeight="1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ht="12.75" customHeight="1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ht="12.75" customHeight="1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ht="12.75" customHeight="1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ht="12.75" customHeight="1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ht="12.75" customHeight="1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ht="12.75" customHeight="1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ht="12.75" customHeight="1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ht="12.75" customHeight="1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ht="12.75" customHeight="1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ht="12.75" customHeight="1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ht="12.75" customHeight="1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ht="12.75" customHeight="1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ht="12.75" customHeight="1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ht="12.75" customHeight="1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ht="12.75" customHeight="1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ht="12.75" customHeight="1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ht="12.75" customHeight="1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ht="12.75" customHeight="1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ht="12.75" customHeight="1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ht="12.75" customHeight="1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ht="12.75" customHeight="1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ht="12.75" customHeight="1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ht="12.75" customHeight="1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ht="12.75" customHeight="1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ht="12.75" customHeight="1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ht="12.75" customHeight="1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ht="12.75" customHeight="1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ht="12.75" customHeight="1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ht="12.75" customHeight="1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ht="12.75" customHeight="1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ht="12.75" customHeight="1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ht="12.75" customHeight="1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ht="12.75" customHeight="1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ht="12.75" customHeight="1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ht="12.75" customHeight="1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ht="12.75" customHeight="1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ht="12.75" customHeight="1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ht="12.75" customHeight="1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ht="12.75" customHeight="1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ht="12.75" customHeight="1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ht="12.75" customHeight="1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ht="12.75" customHeight="1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ht="12.75" customHeight="1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ht="12.75" customHeight="1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ht="12.75" customHeight="1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ht="12.75" customHeight="1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ht="12.75" customHeight="1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ht="12.75" customHeight="1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ht="12.75" customHeight="1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ht="12.75" customHeight="1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ht="12.75" customHeight="1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ht="12.75" customHeight="1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ht="12.75" customHeight="1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ht="12.75" customHeight="1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ht="12.75" customHeight="1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ht="12.75" customHeight="1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  <row r="1001" ht="12.75" customHeight="1">
      <c r="A1001" s="143"/>
      <c r="B1001" s="143"/>
      <c r="C1001" s="143"/>
      <c r="D1001" s="143"/>
      <c r="E1001" s="143"/>
      <c r="F1001" s="143"/>
      <c r="G1001" s="143"/>
      <c r="H1001" s="143"/>
      <c r="I1001" s="143"/>
      <c r="J1001" s="143"/>
      <c r="K1001" s="143"/>
      <c r="L1001" s="143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</row>
    <row r="1002" ht="12.75" customHeight="1">
      <c r="A1002" s="143"/>
      <c r="B1002" s="143"/>
      <c r="C1002" s="143"/>
      <c r="D1002" s="143"/>
      <c r="E1002" s="143"/>
      <c r="F1002" s="143"/>
      <c r="G1002" s="143"/>
      <c r="H1002" s="143"/>
      <c r="I1002" s="143"/>
      <c r="J1002" s="143"/>
      <c r="K1002" s="143"/>
      <c r="L1002" s="143"/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</row>
    <row r="1003" ht="12.75" customHeight="1">
      <c r="A1003" s="143"/>
      <c r="B1003" s="143"/>
      <c r="C1003" s="143"/>
      <c r="D1003" s="143"/>
      <c r="E1003" s="143"/>
      <c r="F1003" s="143"/>
      <c r="G1003" s="143"/>
      <c r="H1003" s="143"/>
      <c r="I1003" s="143"/>
      <c r="J1003" s="143"/>
      <c r="K1003" s="143"/>
      <c r="L1003" s="143"/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</row>
    <row r="1004" ht="12.75" customHeight="1">
      <c r="A1004" s="143"/>
      <c r="B1004" s="143"/>
      <c r="C1004" s="143"/>
      <c r="D1004" s="143"/>
      <c r="E1004" s="143"/>
      <c r="F1004" s="143"/>
      <c r="G1004" s="143"/>
      <c r="H1004" s="143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</row>
    <row r="1005" ht="12.75" customHeight="1">
      <c r="A1005" s="143"/>
      <c r="B1005" s="143"/>
      <c r="C1005" s="143"/>
      <c r="D1005" s="143"/>
      <c r="E1005" s="143"/>
      <c r="F1005" s="143"/>
      <c r="G1005" s="143"/>
      <c r="H1005" s="143"/>
      <c r="I1005" s="143"/>
      <c r="J1005" s="143"/>
      <c r="K1005" s="143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</row>
    <row r="1006" ht="12.75" customHeight="1">
      <c r="A1006" s="143"/>
      <c r="B1006" s="143"/>
      <c r="C1006" s="143"/>
      <c r="D1006" s="143"/>
      <c r="E1006" s="143"/>
      <c r="F1006" s="143"/>
      <c r="G1006" s="143"/>
      <c r="H1006" s="143"/>
      <c r="I1006" s="143"/>
      <c r="J1006" s="143"/>
      <c r="K1006" s="143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</row>
    <row r="1007" ht="12.75" customHeight="1">
      <c r="A1007" s="143"/>
      <c r="B1007" s="143"/>
      <c r="C1007" s="143"/>
      <c r="D1007" s="143"/>
      <c r="E1007" s="143"/>
      <c r="F1007" s="143"/>
      <c r="G1007" s="143"/>
      <c r="H1007" s="143"/>
      <c r="I1007" s="143"/>
      <c r="J1007" s="143"/>
      <c r="K1007" s="143"/>
      <c r="L1007" s="143"/>
      <c r="M1007" s="143"/>
      <c r="N1007" s="143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</row>
    <row r="1008" ht="12.75" customHeight="1">
      <c r="A1008" s="143"/>
      <c r="B1008" s="143"/>
      <c r="C1008" s="143"/>
      <c r="D1008" s="143"/>
      <c r="E1008" s="143"/>
      <c r="F1008" s="143"/>
      <c r="G1008" s="143"/>
      <c r="H1008" s="143"/>
      <c r="I1008" s="143"/>
      <c r="J1008" s="143"/>
      <c r="K1008" s="143"/>
      <c r="L1008" s="143"/>
      <c r="M1008" s="143"/>
      <c r="N1008" s="143"/>
      <c r="O1008" s="143"/>
      <c r="P1008" s="143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</row>
  </sheetData>
  <mergeCells count="4">
    <mergeCell ref="B3:F3"/>
    <mergeCell ref="B10:F10"/>
    <mergeCell ref="B16:F16"/>
    <mergeCell ref="B22:C22"/>
  </mergeCells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2013-05-23T07:01:58Z</dcterms:created>
  <dc:creator>Jens Gröger</dc:creator>
</cp:coreProperties>
</file>